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420" windowHeight="4500" activeTab="1"/>
  </bookViews>
  <sheets>
    <sheet name="Lighting Information" sheetId="1" r:id="rId1"/>
    <sheet name="Lighting calculator" sheetId="2" r:id="rId2"/>
  </sheets>
  <definedNames>
    <definedName name="CRITERIA" localSheetId="1">'Lighting calculator'!#REF!</definedName>
    <definedName name="EXTRACT" localSheetId="1">'Lighting calculator'!#REF!</definedName>
    <definedName name="_xlnm.Print_Area" localSheetId="1">'Lighting calculator'!$A$1:$L$32</definedName>
  </definedNames>
  <calcPr fullCalcOnLoad="1"/>
</workbook>
</file>

<file path=xl/sharedStrings.xml><?xml version="1.0" encoding="utf-8"?>
<sst xmlns="http://schemas.openxmlformats.org/spreadsheetml/2006/main" count="98" uniqueCount="61">
  <si>
    <t>Lamp Type</t>
  </si>
  <si>
    <t>No. of Lamps</t>
  </si>
  <si>
    <t>Lamp Rating (W)</t>
  </si>
  <si>
    <t>Total load (W)</t>
  </si>
  <si>
    <t>Incandescent</t>
  </si>
  <si>
    <t>Mercury vapour</t>
  </si>
  <si>
    <t>Lamp type</t>
  </si>
  <si>
    <t>Fluorescent T8</t>
  </si>
  <si>
    <t>Fluorescent T5</t>
  </si>
  <si>
    <t>Fluorescent T5HO</t>
  </si>
  <si>
    <t>Fluorescent T12</t>
  </si>
  <si>
    <t>Metal halide: standard</t>
  </si>
  <si>
    <t>Metal halide: pulse start</t>
  </si>
  <si>
    <t>Sodium: Low pressure</t>
  </si>
  <si>
    <t>Sodium: High pressure</t>
  </si>
  <si>
    <t>Lamp Watt</t>
  </si>
  <si>
    <t>Compact fluorescent</t>
  </si>
  <si>
    <t>Case 1</t>
  </si>
  <si>
    <t>Watt</t>
  </si>
  <si>
    <t>Watt ref</t>
  </si>
  <si>
    <t>Lamp ref</t>
  </si>
  <si>
    <t>Lumens/W</t>
  </si>
  <si>
    <t>Case 2</t>
  </si>
  <si>
    <t>Case 3</t>
  </si>
  <si>
    <t>Case 4</t>
  </si>
  <si>
    <t>Case 5</t>
  </si>
  <si>
    <t>Fluorescent T5 High output</t>
  </si>
  <si>
    <t>Lighting options</t>
  </si>
  <si>
    <t>Lamp reference</t>
  </si>
  <si>
    <t>Scenarios</t>
  </si>
  <si>
    <t>per kWh</t>
  </si>
  <si>
    <t>Average electricity cost, $/kWh</t>
  </si>
  <si>
    <t>hrs</t>
  </si>
  <si>
    <t>Annual operating hours</t>
  </si>
  <si>
    <t>Estimated annual energy cost, $/yr</t>
  </si>
  <si>
    <t>Annual operating cost</t>
  </si>
  <si>
    <t>Typical lamp life</t>
  </si>
  <si>
    <t>http://www.eere.energy.gov/consumer/your_home/lighting_daylighting/index.cfm/mytopic=12030</t>
  </si>
  <si>
    <t>Operating cost</t>
  </si>
  <si>
    <t>Low</t>
  </si>
  <si>
    <t>Very good</t>
  </si>
  <si>
    <t>Excellent</t>
  </si>
  <si>
    <t>Good/very good</t>
  </si>
  <si>
    <t>Low/moderate</t>
  </si>
  <si>
    <t>Good</t>
  </si>
  <si>
    <t>Moderate</t>
  </si>
  <si>
    <t>Very low</t>
  </si>
  <si>
    <t>High</t>
  </si>
  <si>
    <t xml:space="preserve">Lighting offers a significant opportunity for electrical energy savings.  Lamp efficiency continues to improve and there are also many control options that can enhance potential savings. </t>
  </si>
  <si>
    <t>Total light intensity (lumens)</t>
  </si>
  <si>
    <t>Lighting option</t>
  </si>
  <si>
    <t xml:space="preserve">For an entered number of lamps, the calculator automatically calculates the total installed light intensity (measured in lumens) and the average illuminance (or lighting level), measured in lux, which is simply the light intensity divided by the area being illuminated.  The installed power and the power per unit area is also calculated.  </t>
  </si>
  <si>
    <t>Entering an average electricity cost and annual operating hours allows comparison of annual running cost of the selected lamp options.</t>
  </si>
  <si>
    <r>
      <t>Although power requirements will vary with the application, in an office situation for example,  targeting an energy intensity less than 10 W/m</t>
    </r>
    <r>
      <rPr>
        <vertAlign val="superscript"/>
        <sz val="10"/>
        <rFont val="Arial"/>
        <family val="2"/>
      </rPr>
      <t xml:space="preserve">2 </t>
    </r>
    <r>
      <rPr>
        <sz val="10"/>
        <rFont val="Arial"/>
        <family val="2"/>
      </rPr>
      <t xml:space="preserve">should be considered.  </t>
    </r>
  </si>
  <si>
    <t>NOTE: It is important to note that the average illuminance should not be used as the sole design criteria as the calculator accounts for neither the height of the lamp(s) above the working surface nor the distribution of the lamps.  Because light follows an inverse square law, the illuminance 4 metres below a lamp, for example, is only 1/16 of the illuminance 1 metre below the lamp.  Good design is necessary to achieve both effective and energy efficient lighting.</t>
  </si>
  <si>
    <t>The following calculator helps compare (up to 5) different lamp options and is intended as a tool to assist you identify more efficient and cost effective lighting options.  It is not a design tool and should be used as such.</t>
  </si>
  <si>
    <t xml:space="preserve">The tool provides drop-down menus for lamp type and corresponding lamp watt rating.  Lamps, watts and the area illuminated can be entered for up to 5 different options.  For a straight comparison between lamps, keep the area the same - to calculate the energy requirements of a mix of lamps, enter the respective floor (or work surface) area as required. </t>
  </si>
  <si>
    <r>
      <t>Illuminated area (m</t>
    </r>
    <r>
      <rPr>
        <b/>
        <sz val="8"/>
        <color indexed="8"/>
        <rFont val="Arial"/>
        <family val="0"/>
      </rPr>
      <t>2)</t>
    </r>
  </si>
  <si>
    <t>Average illuminance (lux, or lm/m2)</t>
  </si>
  <si>
    <t>Power density, W/m2</t>
  </si>
  <si>
    <t>Lighting Option Comparison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</si>
</sst>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00"/>
    <numFmt numFmtId="181" formatCode="0.0"/>
    <numFmt numFmtId="182" formatCode="&quot;$&quot;#,##0.0000"/>
    <numFmt numFmtId="183" formatCode="&quot;$&quot;#,##0"/>
  </numFmts>
  <fonts count="17">
    <font>
      <sz val="10"/>
      <name val="Arial"/>
      <family val="0"/>
    </font>
    <font>
      <sz val="8"/>
      <name val="Tahoma"/>
      <family val="2"/>
    </font>
    <font>
      <sz val="8"/>
      <name val="Arial"/>
      <family val="0"/>
    </font>
    <font>
      <vertAlign val="superscript"/>
      <sz val="10"/>
      <name val="Arial"/>
      <family val="2"/>
    </font>
    <font>
      <sz val="10"/>
      <color indexed="9"/>
      <name val="Arial"/>
      <family val="0"/>
    </font>
    <font>
      <b/>
      <sz val="10"/>
      <color indexed="9"/>
      <name val="Arial"/>
      <family val="0"/>
    </font>
    <font>
      <sz val="8"/>
      <color indexed="9"/>
      <name val="Arial"/>
      <family val="0"/>
    </font>
    <font>
      <b/>
      <u val="single"/>
      <sz val="10"/>
      <color indexed="9"/>
      <name val="Arial"/>
      <family val="0"/>
    </font>
    <font>
      <sz val="10"/>
      <color indexed="8"/>
      <name val="Arial"/>
      <family val="0"/>
    </font>
    <font>
      <b/>
      <sz val="10"/>
      <color indexed="8"/>
      <name val="Arial"/>
      <family val="0"/>
    </font>
    <font>
      <b/>
      <i/>
      <sz val="10"/>
      <color indexed="8"/>
      <name val="Arial"/>
      <family val="0"/>
    </font>
    <font>
      <b/>
      <sz val="16"/>
      <color indexed="8"/>
      <name val="Arial"/>
      <family val="0"/>
    </font>
    <font>
      <b/>
      <sz val="12"/>
      <color indexed="8"/>
      <name val="Arial"/>
      <family val="0"/>
    </font>
    <font>
      <sz val="12"/>
      <color indexed="8"/>
      <name val="Arial"/>
      <family val="0"/>
    </font>
    <font>
      <b/>
      <sz val="14"/>
      <color indexed="8"/>
      <name val="Arial"/>
      <family val="0"/>
    </font>
    <font>
      <b/>
      <sz val="8"/>
      <color indexed="8"/>
      <name val="Arial"/>
      <family val="0"/>
    </font>
    <font>
      <b/>
      <i/>
      <sz val="10"/>
      <color indexed="9"/>
      <name val="Arial"/>
      <family val="0"/>
    </font>
  </fonts>
  <fills count="3">
    <fill>
      <patternFill/>
    </fill>
    <fill>
      <patternFill patternType="gray125"/>
    </fill>
    <fill>
      <patternFill patternType="solid">
        <fgColor indexed="22"/>
        <bgColor indexed="64"/>
      </patternFill>
    </fill>
  </fills>
  <borders count="30">
    <border>
      <left/>
      <right/>
      <top/>
      <bottom/>
      <diagonal/>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thin">
        <color indexed="9"/>
      </left>
      <right>
        <color indexed="63"/>
      </right>
      <top>
        <color indexed="63"/>
      </top>
      <bottom style="medium">
        <color indexed="9"/>
      </bottom>
    </border>
    <border>
      <left>
        <color indexed="63"/>
      </left>
      <right>
        <color indexed="63"/>
      </right>
      <top style="medium">
        <color indexed="9"/>
      </top>
      <bottom>
        <color indexed="63"/>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thin">
        <color indexed="9"/>
      </right>
      <top>
        <color indexed="63"/>
      </top>
      <bottom style="medium">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6" fillId="0" borderId="0" xfId="0" applyFont="1" applyFill="1" applyBorder="1" applyAlignment="1">
      <alignment/>
    </xf>
    <xf numFmtId="0" fontId="7" fillId="0" borderId="0" xfId="0" applyFont="1" applyAlignment="1">
      <alignment/>
    </xf>
    <xf numFmtId="0" fontId="4" fillId="0" borderId="0" xfId="0" applyFont="1" applyBorder="1" applyAlignment="1" quotePrefix="1">
      <alignment/>
    </xf>
    <xf numFmtId="0" fontId="4" fillId="0" borderId="1" xfId="0" applyFont="1" applyBorder="1" applyAlignment="1">
      <alignment/>
    </xf>
    <xf numFmtId="0" fontId="5" fillId="0" borderId="2" xfId="0" applyFont="1" applyFill="1" applyBorder="1" applyAlignment="1">
      <alignment horizontal="center"/>
    </xf>
    <xf numFmtId="0" fontId="5" fillId="0" borderId="2" xfId="0" applyFont="1" applyBorder="1" applyAlignment="1">
      <alignment horizontal="center"/>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quotePrefix="1">
      <alignment/>
    </xf>
    <xf numFmtId="0" fontId="5" fillId="0" borderId="1" xfId="0" applyFont="1" applyBorder="1" applyAlignment="1">
      <alignment horizontal="center"/>
    </xf>
    <xf numFmtId="0" fontId="4" fillId="0" borderId="3" xfId="0" applyFont="1" applyFill="1" applyBorder="1" applyAlignment="1">
      <alignment/>
    </xf>
    <xf numFmtId="0" fontId="4" fillId="0" borderId="7" xfId="0" applyFont="1" applyBorder="1" applyAlignment="1">
      <alignment horizontal="left" indent="2"/>
    </xf>
    <xf numFmtId="0" fontId="4" fillId="0" borderId="8" xfId="0" applyFont="1" applyBorder="1" applyAlignment="1">
      <alignment horizontal="left" indent="2"/>
    </xf>
    <xf numFmtId="0" fontId="5" fillId="0" borderId="0" xfId="0" applyFont="1" applyBorder="1" applyAlignment="1">
      <alignment horizontal="center"/>
    </xf>
    <xf numFmtId="0" fontId="8" fillId="0" borderId="0" xfId="0" applyFont="1" applyAlignment="1">
      <alignment/>
    </xf>
    <xf numFmtId="0" fontId="8"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9" fillId="0" borderId="0" xfId="0" applyFont="1" applyFill="1" applyBorder="1" applyAlignment="1">
      <alignment horizontal="centerContinuous" wrapText="1"/>
    </xf>
    <xf numFmtId="0" fontId="4" fillId="0" borderId="0" xfId="0" applyFont="1" applyBorder="1" applyAlignment="1" applyProtection="1">
      <alignment horizontal="center"/>
      <protection locked="0"/>
    </xf>
    <xf numFmtId="0" fontId="4" fillId="0" borderId="0" xfId="0" applyFont="1" applyBorder="1" applyAlignment="1" applyProtection="1">
      <alignment/>
      <protection locked="0"/>
    </xf>
    <xf numFmtId="0" fontId="4" fillId="0" borderId="0" xfId="0" applyFont="1" applyBorder="1" applyAlignment="1" applyProtection="1" quotePrefix="1">
      <alignment/>
      <protection locked="0"/>
    </xf>
    <xf numFmtId="0" fontId="4" fillId="0" borderId="0" xfId="0" applyFont="1" applyBorder="1" applyAlignment="1" applyProtection="1" quotePrefix="1">
      <alignment horizontal="center"/>
      <protection locked="0"/>
    </xf>
    <xf numFmtId="0" fontId="4" fillId="0" borderId="9" xfId="0" applyFont="1" applyBorder="1" applyAlignment="1" applyProtection="1" quotePrefix="1">
      <alignment horizontal="center"/>
      <protection locked="0"/>
    </xf>
    <xf numFmtId="0" fontId="4" fillId="0" borderId="10" xfId="0" applyFont="1" applyBorder="1" applyAlignment="1" applyProtection="1">
      <alignment/>
      <protection locked="0"/>
    </xf>
    <xf numFmtId="0" fontId="4" fillId="0" borderId="10" xfId="0" applyFont="1" applyBorder="1" applyAlignment="1" applyProtection="1" quotePrefix="1">
      <alignment/>
      <protection locked="0"/>
    </xf>
    <xf numFmtId="0" fontId="4" fillId="0" borderId="10" xfId="0" applyFont="1" applyBorder="1" applyAlignment="1" applyProtection="1" quotePrefix="1">
      <alignment horizontal="center"/>
      <protection locked="0"/>
    </xf>
    <xf numFmtId="0" fontId="4" fillId="0" borderId="11" xfId="0" applyFont="1" applyBorder="1" applyAlignment="1" applyProtection="1" quotePrefix="1">
      <alignment horizontal="center"/>
      <protection locked="0"/>
    </xf>
    <xf numFmtId="0" fontId="5" fillId="0" borderId="7" xfId="0" applyFont="1" applyBorder="1" applyAlignment="1">
      <alignment horizontal="left" indent="2"/>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Border="1" applyAlignment="1">
      <alignment/>
    </xf>
    <xf numFmtId="0" fontId="4" fillId="0" borderId="15" xfId="0" applyFont="1" applyBorder="1" applyAlignment="1" quotePrefix="1">
      <alignment/>
    </xf>
    <xf numFmtId="0" fontId="4" fillId="0" borderId="16" xfId="0" applyFont="1" applyBorder="1" applyAlignment="1" quotePrefix="1">
      <alignment/>
    </xf>
    <xf numFmtId="0" fontId="4" fillId="0" borderId="17" xfId="0" applyFont="1" applyBorder="1" applyAlignment="1" quotePrefix="1">
      <alignment/>
    </xf>
    <xf numFmtId="0" fontId="4" fillId="0" borderId="18" xfId="0" applyFont="1" applyBorder="1" applyAlignment="1" quotePrefix="1">
      <alignment/>
    </xf>
    <xf numFmtId="0" fontId="10" fillId="0" borderId="0" xfId="0" applyFont="1" applyFill="1" applyBorder="1" applyAlignment="1">
      <alignment/>
    </xf>
    <xf numFmtId="0" fontId="8" fillId="0" borderId="0" xfId="0" applyFont="1" applyBorder="1" applyAlignment="1" quotePrefix="1">
      <alignment/>
    </xf>
    <xf numFmtId="0" fontId="11" fillId="0" borderId="19" xfId="0" applyFont="1" applyBorder="1" applyAlignment="1">
      <alignment/>
    </xf>
    <xf numFmtId="0" fontId="12" fillId="0" borderId="20" xfId="0" applyFont="1" applyBorder="1" applyAlignment="1">
      <alignment/>
    </xf>
    <xf numFmtId="0" fontId="8" fillId="0" borderId="20" xfId="0" applyFont="1" applyBorder="1" applyAlignment="1">
      <alignment/>
    </xf>
    <xf numFmtId="0" fontId="8" fillId="0" borderId="21" xfId="0" applyFont="1" applyBorder="1" applyAlignment="1">
      <alignment/>
    </xf>
    <xf numFmtId="0" fontId="13" fillId="0" borderId="22" xfId="0" applyFont="1" applyBorder="1" applyAlignment="1">
      <alignment/>
    </xf>
    <xf numFmtId="0" fontId="13" fillId="0" borderId="0" xfId="0" applyFont="1" applyBorder="1" applyAlignment="1">
      <alignment/>
    </xf>
    <xf numFmtId="0" fontId="8" fillId="0" borderId="23" xfId="0" applyFont="1" applyBorder="1" applyAlignment="1">
      <alignment/>
    </xf>
    <xf numFmtId="0" fontId="8" fillId="0" borderId="24" xfId="0" applyFont="1" applyBorder="1" applyAlignment="1">
      <alignment/>
    </xf>
    <xf numFmtId="0" fontId="12" fillId="0" borderId="0" xfId="0" applyFont="1" applyFill="1" applyBorder="1" applyAlignment="1">
      <alignment/>
    </xf>
    <xf numFmtId="0" fontId="14" fillId="0" borderId="23" xfId="0" applyFont="1" applyFill="1" applyBorder="1" applyAlignment="1">
      <alignment/>
    </xf>
    <xf numFmtId="0" fontId="9" fillId="0" borderId="0" xfId="0" applyFont="1" applyFill="1" applyBorder="1" applyAlignment="1">
      <alignment horizontal="centerContinuous"/>
    </xf>
    <xf numFmtId="0" fontId="9" fillId="0" borderId="23" xfId="0" applyFont="1" applyFill="1" applyBorder="1" applyAlignment="1">
      <alignment horizontal="centerContinuous" wrapText="1"/>
    </xf>
    <xf numFmtId="0" fontId="9" fillId="0" borderId="0"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1" fontId="8" fillId="2" borderId="0" xfId="0" applyNumberFormat="1" applyFont="1" applyFill="1" applyBorder="1" applyAlignment="1">
      <alignment horizontal="center" vertical="center"/>
    </xf>
    <xf numFmtId="0" fontId="8" fillId="2"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quotePrefix="1">
      <alignment horizontal="center"/>
    </xf>
    <xf numFmtId="0" fontId="8" fillId="0" borderId="23" xfId="0" applyFont="1" applyFill="1" applyBorder="1" applyAlignment="1">
      <alignment/>
    </xf>
    <xf numFmtId="180" fontId="8" fillId="0" borderId="0" xfId="0" applyNumberFormat="1" applyFont="1" applyFill="1" applyBorder="1" applyAlignment="1">
      <alignment/>
    </xf>
    <xf numFmtId="0" fontId="8" fillId="0" borderId="7" xfId="0" applyFont="1" applyBorder="1" applyAlignment="1">
      <alignment horizontal="left" indent="2"/>
    </xf>
    <xf numFmtId="182" fontId="8" fillId="0" borderId="0" xfId="0" applyNumberFormat="1" applyFont="1" applyFill="1" applyBorder="1" applyAlignment="1" applyProtection="1">
      <alignment horizontal="center"/>
      <protection locked="0"/>
    </xf>
    <xf numFmtId="1" fontId="8" fillId="0" borderId="0" xfId="0" applyNumberFormat="1" applyFont="1" applyFill="1" applyBorder="1" applyAlignment="1" applyProtection="1">
      <alignment horizontal="center"/>
      <protection locked="0"/>
    </xf>
    <xf numFmtId="183" fontId="8" fillId="0" borderId="0" xfId="0" applyNumberFormat="1" applyFont="1" applyFill="1" applyBorder="1" applyAlignment="1">
      <alignment horizontal="center"/>
    </xf>
    <xf numFmtId="0" fontId="9" fillId="0" borderId="0" xfId="0" applyFont="1" applyFill="1" applyBorder="1" applyAlignment="1">
      <alignment/>
    </xf>
    <xf numFmtId="0" fontId="8" fillId="0" borderId="8" xfId="0" applyFont="1" applyBorder="1" applyAlignment="1">
      <alignment horizontal="left" indent="2"/>
    </xf>
    <xf numFmtId="0" fontId="12" fillId="0" borderId="25" xfId="0" applyFont="1" applyFill="1" applyBorder="1" applyAlignment="1">
      <alignment/>
    </xf>
    <xf numFmtId="0" fontId="8" fillId="0" borderId="25" xfId="0" applyFont="1" applyFill="1" applyBorder="1" applyAlignment="1">
      <alignment/>
    </xf>
    <xf numFmtId="0" fontId="9" fillId="0" borderId="25" xfId="0" applyFont="1" applyFill="1" applyBorder="1" applyAlignment="1">
      <alignment/>
    </xf>
    <xf numFmtId="0" fontId="9" fillId="0" borderId="26" xfId="0" applyFont="1" applyFill="1" applyBorder="1" applyAlignment="1">
      <alignment/>
    </xf>
    <xf numFmtId="0" fontId="8" fillId="0" borderId="0" xfId="0" applyFont="1" applyFill="1" applyBorder="1" applyAlignment="1" quotePrefix="1">
      <alignment/>
    </xf>
    <xf numFmtId="180" fontId="9" fillId="0" borderId="0" xfId="0" applyNumberFormat="1" applyFont="1" applyFill="1" applyBorder="1" applyAlignment="1">
      <alignment/>
    </xf>
    <xf numFmtId="0" fontId="8" fillId="0" borderId="9" xfId="0" applyFont="1" applyBorder="1" applyAlignment="1">
      <alignment/>
    </xf>
    <xf numFmtId="0" fontId="9" fillId="0" borderId="0" xfId="0" applyFont="1" applyAlignment="1">
      <alignment horizontal="center"/>
    </xf>
    <xf numFmtId="0" fontId="5" fillId="0" borderId="27" xfId="0" applyFont="1" applyBorder="1" applyAlignment="1">
      <alignment/>
    </xf>
    <xf numFmtId="0" fontId="4" fillId="0" borderId="28" xfId="0" applyFont="1" applyBorder="1" applyAlignment="1" applyProtection="1">
      <alignment horizontal="center"/>
      <protection locked="0"/>
    </xf>
    <xf numFmtId="0" fontId="4" fillId="0" borderId="28" xfId="0" applyFont="1" applyBorder="1" applyAlignment="1" applyProtection="1" quotePrefix="1">
      <alignment/>
      <protection locked="0"/>
    </xf>
    <xf numFmtId="0" fontId="4" fillId="0" borderId="28" xfId="0" applyFont="1" applyBorder="1" applyAlignment="1" applyProtection="1">
      <alignment/>
      <protection locked="0"/>
    </xf>
    <xf numFmtId="0" fontId="4" fillId="0" borderId="28" xfId="0" applyFont="1" applyBorder="1" applyAlignment="1" applyProtection="1" quotePrefix="1">
      <alignment horizontal="center"/>
      <protection locked="0"/>
    </xf>
    <xf numFmtId="0" fontId="4" fillId="0" borderId="29" xfId="0" applyFont="1" applyBorder="1" applyAlignment="1" applyProtection="1" quotePrefix="1">
      <alignment horizontal="center"/>
      <protection locked="0"/>
    </xf>
    <xf numFmtId="0" fontId="5" fillId="0" borderId="0" xfId="0" applyFont="1" applyFill="1" applyBorder="1" applyAlignment="1">
      <alignment horizontal="center" wrapText="1"/>
    </xf>
    <xf numFmtId="0" fontId="4" fillId="0" borderId="0" xfId="0" applyFont="1" applyFill="1" applyBorder="1" applyAlignment="1">
      <alignment horizontal="center" vertical="center"/>
    </xf>
    <xf numFmtId="0" fontId="16" fillId="0" borderId="0" xfId="0" applyFont="1" applyFill="1" applyBorder="1" applyAlignment="1">
      <alignment/>
    </xf>
    <xf numFmtId="0" fontId="5" fillId="0" borderId="0" xfId="0" applyFont="1" applyFill="1" applyBorder="1" applyAlignment="1">
      <alignment horizontal="centerContinuous" wrapText="1"/>
    </xf>
    <xf numFmtId="0" fontId="0" fillId="0" borderId="0" xfId="0" applyAlignment="1">
      <alignment horizontal="left" vertical="center" wrapText="1"/>
    </xf>
    <xf numFmtId="0" fontId="0" fillId="0" borderId="0" xfId="0" applyAlignment="1">
      <alignment horizontal="justify" vertical="center" wrapText="1"/>
    </xf>
    <xf numFmtId="0" fontId="8" fillId="0" borderId="0" xfId="0" applyFont="1" applyAlignment="1">
      <alignment/>
    </xf>
    <xf numFmtId="0" fontId="8"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152400</xdr:rowOff>
    </xdr:from>
    <xdr:to>
      <xdr:col>9</xdr:col>
      <xdr:colOff>561975</xdr:colOff>
      <xdr:row>8</xdr:row>
      <xdr:rowOff>47625</xdr:rowOff>
    </xdr:to>
    <xdr:pic>
      <xdr:nvPicPr>
        <xdr:cNvPr id="1" name="Picture 2"/>
        <xdr:cNvPicPr preferRelativeResize="1">
          <a:picLocks noChangeAspect="1"/>
        </xdr:cNvPicPr>
      </xdr:nvPicPr>
      <xdr:blipFill>
        <a:blip r:embed="rId1"/>
        <a:stretch>
          <a:fillRect/>
        </a:stretch>
      </xdr:blipFill>
      <xdr:spPr>
        <a:xfrm>
          <a:off x="371475" y="152400"/>
          <a:ext cx="541972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6</xdr:col>
      <xdr:colOff>762000</xdr:colOff>
      <xdr:row>8</xdr:row>
      <xdr:rowOff>104775</xdr:rowOff>
    </xdr:to>
    <xdr:pic>
      <xdr:nvPicPr>
        <xdr:cNvPr id="1" name="Picture 23"/>
        <xdr:cNvPicPr preferRelativeResize="1">
          <a:picLocks noChangeAspect="1"/>
        </xdr:cNvPicPr>
      </xdr:nvPicPr>
      <xdr:blipFill>
        <a:blip r:embed="rId1"/>
        <a:stretch>
          <a:fillRect/>
        </a:stretch>
      </xdr:blipFill>
      <xdr:spPr>
        <a:xfrm>
          <a:off x="95250" y="47625"/>
          <a:ext cx="623887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0:J19"/>
  <sheetViews>
    <sheetView showGridLines="0" workbookViewId="0" topLeftCell="A1">
      <selection activeCell="K5" sqref="K5"/>
    </sheetView>
  </sheetViews>
  <sheetFormatPr defaultColWidth="9.140625" defaultRowHeight="12.75" zeroHeight="1"/>
  <cols>
    <col min="1" max="1" width="5.28125" style="0" customWidth="1"/>
    <col min="11" max="11" width="6.140625" style="0" customWidth="1"/>
    <col min="12" max="16384" width="0" style="0" hidden="1" customWidth="1"/>
  </cols>
  <sheetData>
    <row r="1" ht="12.75"/>
    <row r="2" ht="12.75"/>
    <row r="3" ht="12.75"/>
    <row r="4" ht="12.75"/>
    <row r="5" ht="12.75"/>
    <row r="6" ht="12.75"/>
    <row r="7" ht="12.75"/>
    <row r="8" ht="12.75"/>
    <row r="9" ht="12.75"/>
    <row r="10" spans="2:10" ht="30.75" customHeight="1">
      <c r="B10" s="95" t="s">
        <v>48</v>
      </c>
      <c r="C10" s="95"/>
      <c r="D10" s="95"/>
      <c r="E10" s="95"/>
      <c r="F10" s="95"/>
      <c r="G10" s="95"/>
      <c r="H10" s="95"/>
      <c r="I10" s="95"/>
      <c r="J10" s="95"/>
    </row>
    <row r="11" spans="2:10" ht="39" customHeight="1">
      <c r="B11" s="95" t="s">
        <v>55</v>
      </c>
      <c r="C11" s="95"/>
      <c r="D11" s="95"/>
      <c r="E11" s="95"/>
      <c r="F11" s="95"/>
      <c r="G11" s="95"/>
      <c r="H11" s="95"/>
      <c r="I11" s="95"/>
      <c r="J11" s="95"/>
    </row>
    <row r="12" spans="2:10" ht="49.5" customHeight="1">
      <c r="B12" s="95" t="s">
        <v>56</v>
      </c>
      <c r="C12" s="95"/>
      <c r="D12" s="95"/>
      <c r="E12" s="95"/>
      <c r="F12" s="95"/>
      <c r="G12" s="95"/>
      <c r="H12" s="95"/>
      <c r="I12" s="95"/>
      <c r="J12" s="95"/>
    </row>
    <row r="13" spans="2:10" ht="58.5" customHeight="1">
      <c r="B13" s="95" t="s">
        <v>51</v>
      </c>
      <c r="C13" s="95"/>
      <c r="D13" s="95"/>
      <c r="E13" s="95"/>
      <c r="F13" s="95"/>
      <c r="G13" s="95"/>
      <c r="H13" s="95"/>
      <c r="I13" s="95"/>
      <c r="J13" s="95"/>
    </row>
    <row r="14" spans="2:10" ht="39" customHeight="1">
      <c r="B14" s="95" t="s">
        <v>53</v>
      </c>
      <c r="C14" s="95"/>
      <c r="D14" s="95"/>
      <c r="E14" s="95"/>
      <c r="F14" s="95"/>
      <c r="G14" s="95"/>
      <c r="H14" s="95"/>
      <c r="I14" s="95"/>
      <c r="J14" s="95"/>
    </row>
    <row r="15" spans="2:10" ht="37.5" customHeight="1">
      <c r="B15" s="95" t="s">
        <v>52</v>
      </c>
      <c r="C15" s="95"/>
      <c r="D15" s="95"/>
      <c r="E15" s="95"/>
      <c r="F15" s="95"/>
      <c r="G15" s="95"/>
      <c r="H15" s="95"/>
      <c r="I15" s="95"/>
      <c r="J15" s="95"/>
    </row>
    <row r="16" spans="2:10" ht="65.25" customHeight="1">
      <c r="B16" s="95" t="s">
        <v>54</v>
      </c>
      <c r="C16" s="95"/>
      <c r="D16" s="95"/>
      <c r="E16" s="95"/>
      <c r="F16" s="95"/>
      <c r="G16" s="95"/>
      <c r="H16" s="95"/>
      <c r="I16" s="95"/>
      <c r="J16" s="95"/>
    </row>
    <row r="17" spans="2:10" ht="12.75">
      <c r="B17" s="94"/>
      <c r="C17" s="94"/>
      <c r="D17" s="94"/>
      <c r="E17" s="94"/>
      <c r="F17" s="94"/>
      <c r="G17" s="94"/>
      <c r="H17" s="94"/>
      <c r="I17" s="94"/>
      <c r="J17" s="94"/>
    </row>
    <row r="18" spans="2:10" ht="12.75">
      <c r="B18" s="94"/>
      <c r="C18" s="94"/>
      <c r="D18" s="94"/>
      <c r="E18" s="94"/>
      <c r="F18" s="94"/>
      <c r="G18" s="94"/>
      <c r="H18" s="94"/>
      <c r="I18" s="94"/>
      <c r="J18" s="94"/>
    </row>
    <row r="19" spans="2:10" ht="12.75" hidden="1">
      <c r="B19" s="94"/>
      <c r="C19" s="94"/>
      <c r="D19" s="94"/>
      <c r="E19" s="94"/>
      <c r="F19" s="94"/>
      <c r="G19" s="94"/>
      <c r="H19" s="94"/>
      <c r="I19" s="94"/>
      <c r="J19" s="94"/>
    </row>
    <row r="20" ht="12.75"/>
  </sheetData>
  <sheetProtection password="C44A" sheet="1" objects="1" scenarios="1" selectLockedCells="1"/>
  <mergeCells count="10">
    <mergeCell ref="B17:J17"/>
    <mergeCell ref="B18:J18"/>
    <mergeCell ref="B19:J19"/>
    <mergeCell ref="B10:J10"/>
    <mergeCell ref="B12:J12"/>
    <mergeCell ref="B16:J16"/>
    <mergeCell ref="B11:J11"/>
    <mergeCell ref="B13:J13"/>
    <mergeCell ref="B15:J15"/>
    <mergeCell ref="B14:J14"/>
  </mergeCell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0:IU271"/>
  <sheetViews>
    <sheetView showGridLines="0" showZeros="0" tabSelected="1" zoomScale="85" zoomScaleNormal="85" zoomScaleSheetLayoutView="50" workbookViewId="0" topLeftCell="A1">
      <selection activeCell="F15" sqref="F15"/>
    </sheetView>
  </sheetViews>
  <sheetFormatPr defaultColWidth="9.140625" defaultRowHeight="12.75" zeroHeight="1"/>
  <cols>
    <col min="1" max="1" width="1.421875" style="24" customWidth="1"/>
    <col min="2" max="2" width="13.7109375" style="24" customWidth="1"/>
    <col min="3" max="3" width="17.8515625" style="24" customWidth="1"/>
    <col min="4" max="4" width="23.140625" style="24" customWidth="1"/>
    <col min="5" max="5" width="16.00390625" style="24" customWidth="1"/>
    <col min="6" max="6" width="11.421875" style="24" customWidth="1"/>
    <col min="7" max="7" width="11.57421875" style="24" customWidth="1"/>
    <col min="8" max="8" width="14.28125" style="24" customWidth="1"/>
    <col min="9" max="9" width="15.28125" style="24" customWidth="1"/>
    <col min="10" max="10" width="9.8515625" style="24" customWidth="1"/>
    <col min="11" max="11" width="15.421875" style="24" customWidth="1"/>
    <col min="12" max="12" width="5.7109375" style="24" customWidth="1"/>
    <col min="13" max="222" width="14.57421875" style="24" hidden="1" customWidth="1"/>
    <col min="223" max="223" width="10.8515625" style="24" hidden="1" customWidth="1"/>
    <col min="224" max="224" width="9.140625" style="24" hidden="1" customWidth="1"/>
    <col min="225" max="225" width="21.8515625" style="24" hidden="1" customWidth="1"/>
    <col min="226" max="226" width="9.140625" style="24" hidden="1" customWidth="1"/>
    <col min="227" max="227" width="17.140625" style="24" hidden="1" customWidth="1"/>
    <col min="228" max="228" width="27.28125" style="24" hidden="1" customWidth="1"/>
    <col min="229" max="229" width="21.140625" style="24" hidden="1" customWidth="1"/>
    <col min="230" max="230" width="14.28125" style="24" hidden="1" customWidth="1"/>
    <col min="231" max="231" width="15.140625" style="24" hidden="1" customWidth="1"/>
    <col min="232" max="232" width="10.57421875" style="24" hidden="1" customWidth="1"/>
    <col min="233" max="233" width="16.28125" style="24" hidden="1" customWidth="1"/>
    <col min="234" max="234" width="14.28125" style="24" hidden="1" customWidth="1"/>
    <col min="235" max="235" width="9.140625" style="24" hidden="1" customWidth="1"/>
    <col min="236" max="236" width="10.28125" style="24" hidden="1" customWidth="1"/>
    <col min="237" max="241" width="9.140625" style="24" hidden="1" customWidth="1"/>
    <col min="242" max="242" width="23.7109375" style="24" hidden="1" customWidth="1"/>
    <col min="243" max="243" width="10.140625" style="24" hidden="1" customWidth="1"/>
    <col min="244" max="244" width="12.140625" style="24" hidden="1" customWidth="1"/>
    <col min="245" max="246" width="3.28125" style="24" hidden="1" customWidth="1"/>
    <col min="247" max="247" width="4.57421875" style="24" hidden="1" customWidth="1"/>
    <col min="248" max="248" width="5.28125" style="24" hidden="1" customWidth="1"/>
    <col min="249" max="249" width="4.7109375" style="24" hidden="1" customWidth="1"/>
    <col min="250" max="250" width="4.8515625" style="24" hidden="1" customWidth="1"/>
    <col min="251" max="251" width="5.00390625" style="24" hidden="1" customWidth="1"/>
    <col min="252" max="253" width="4.00390625" style="24" hidden="1" customWidth="1"/>
    <col min="254" max="254" width="5.140625" style="24" hidden="1" customWidth="1"/>
    <col min="255" max="255" width="4.7109375" style="24" hidden="1" customWidth="1"/>
    <col min="256" max="16384" width="9.140625" style="24" hidden="1" customWidth="1"/>
  </cols>
  <sheetData>
    <row r="1" ht="12.75"/>
    <row r="2" ht="12.75"/>
    <row r="3" ht="12.75"/>
    <row r="4" ht="12.75"/>
    <row r="5" ht="12.75"/>
    <row r="6" ht="12.75"/>
    <row r="7" ht="12.75"/>
    <row r="8" ht="12.75"/>
    <row r="9" ht="13.5" thickBot="1"/>
    <row r="10" spans="2:222" ht="20.25">
      <c r="B10" s="49" t="s">
        <v>60</v>
      </c>
      <c r="C10" s="50"/>
      <c r="D10" s="51"/>
      <c r="E10" s="51"/>
      <c r="F10" s="51"/>
      <c r="G10" s="51"/>
      <c r="H10" s="51"/>
      <c r="I10" s="51"/>
      <c r="J10" s="51"/>
      <c r="K10" s="52"/>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row>
    <row r="11" spans="2:238" ht="15">
      <c r="B11" s="53"/>
      <c r="C11" s="54"/>
      <c r="D11" s="25"/>
      <c r="E11" s="25"/>
      <c r="F11" s="25"/>
      <c r="G11" s="25"/>
      <c r="H11" s="25"/>
      <c r="I11" s="25"/>
      <c r="J11" s="25"/>
      <c r="K11" s="5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S11" s="1"/>
      <c r="HT11" s="1"/>
      <c r="HU11" s="1"/>
      <c r="HV11" s="1"/>
      <c r="HW11" s="1"/>
      <c r="HX11" s="1"/>
      <c r="HY11" s="1"/>
      <c r="HZ11" s="1"/>
      <c r="IA11" s="1"/>
      <c r="IB11" s="1"/>
      <c r="IC11" s="1"/>
      <c r="ID11" s="1"/>
    </row>
    <row r="12" spans="1:238" ht="18">
      <c r="A12" s="56"/>
      <c r="B12" s="57"/>
      <c r="C12" s="57"/>
      <c r="D12" s="27"/>
      <c r="E12" s="27"/>
      <c r="F12" s="27"/>
      <c r="G12" s="27"/>
      <c r="H12" s="27"/>
      <c r="I12" s="27"/>
      <c r="J12" s="27"/>
      <c r="K12" s="58"/>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S12" s="8"/>
      <c r="HT12" s="9" t="s">
        <v>28</v>
      </c>
      <c r="HU12" s="9" t="s">
        <v>6</v>
      </c>
      <c r="HV12" s="10" t="s">
        <v>19</v>
      </c>
      <c r="HW12" s="10" t="s">
        <v>18</v>
      </c>
      <c r="HX12" s="11" t="s">
        <v>21</v>
      </c>
      <c r="HY12" s="10" t="s">
        <v>36</v>
      </c>
      <c r="HZ12" s="12" t="s">
        <v>38</v>
      </c>
      <c r="IA12" s="1"/>
      <c r="IB12" s="1"/>
      <c r="IC12" s="1"/>
      <c r="ID12" s="1"/>
    </row>
    <row r="13" spans="1:255" ht="38.25">
      <c r="A13" s="56"/>
      <c r="B13" s="28" t="s">
        <v>50</v>
      </c>
      <c r="C13" s="28" t="s">
        <v>57</v>
      </c>
      <c r="D13" s="59" t="s">
        <v>0</v>
      </c>
      <c r="E13" s="59" t="s">
        <v>2</v>
      </c>
      <c r="F13" s="28" t="s">
        <v>1</v>
      </c>
      <c r="G13" s="28" t="s">
        <v>3</v>
      </c>
      <c r="H13" s="28" t="s">
        <v>49</v>
      </c>
      <c r="I13" s="28" t="s">
        <v>58</v>
      </c>
      <c r="J13" s="28" t="s">
        <v>59</v>
      </c>
      <c r="K13" s="60" t="s">
        <v>36</v>
      </c>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90">
        <v>2</v>
      </c>
      <c r="GQ13" s="90"/>
      <c r="GR13" s="90">
        <v>7</v>
      </c>
      <c r="GS13" s="61"/>
      <c r="GT13" s="61"/>
      <c r="GU13" s="61"/>
      <c r="GV13" s="61"/>
      <c r="GW13" s="61"/>
      <c r="GX13" s="61"/>
      <c r="GY13" s="61"/>
      <c r="GZ13" s="61"/>
      <c r="HA13" s="61"/>
      <c r="HB13" s="61"/>
      <c r="HC13" s="61"/>
      <c r="HD13" s="61"/>
      <c r="HE13" s="61"/>
      <c r="HF13" s="61"/>
      <c r="HG13" s="61"/>
      <c r="HH13" s="61"/>
      <c r="HI13" s="61"/>
      <c r="HJ13" s="61"/>
      <c r="HK13" s="61"/>
      <c r="HL13" s="61"/>
      <c r="HM13" s="61"/>
      <c r="HN13" s="61"/>
      <c r="HO13" s="28"/>
      <c r="HQ13" s="1">
        <v>2</v>
      </c>
      <c r="HR13" s="2"/>
      <c r="HS13" s="84" t="s">
        <v>17</v>
      </c>
      <c r="HT13" s="85">
        <v>6</v>
      </c>
      <c r="HU13" s="86" t="str">
        <f>VLOOKUP(HT13,$HS$20:$HT$30,2)</f>
        <v>Sodium: Low pressure</v>
      </c>
      <c r="HV13" s="87">
        <v>5</v>
      </c>
      <c r="HW13" s="86">
        <f>VLOOKUP(HV13,HS35:IC45,2)</f>
        <v>135</v>
      </c>
      <c r="HX13" s="86">
        <f>VLOOKUP(HV13,HS35:IC45,3)</f>
        <v>159</v>
      </c>
      <c r="HY13" s="88" t="str">
        <f>VLOOKUP(HT13,$HS$20:$HV$30,3)</f>
        <v>Good/very good</v>
      </c>
      <c r="HZ13" s="89" t="str">
        <f>VLOOKUP(HT13,$HS$20:$HV$30,4)</f>
        <v>Very low</v>
      </c>
      <c r="IA13" s="2"/>
      <c r="IB13" s="2"/>
      <c r="IC13" s="2"/>
      <c r="ID13" s="2"/>
      <c r="IE13" s="25"/>
      <c r="IF13" s="25"/>
      <c r="II13" s="25"/>
      <c r="IJ13" s="25"/>
      <c r="IK13" s="25"/>
      <c r="IL13" s="25"/>
      <c r="IM13" s="25"/>
      <c r="IN13" s="25"/>
      <c r="IO13" s="25"/>
      <c r="IP13" s="25"/>
      <c r="IQ13" s="25"/>
      <c r="IR13" s="25"/>
      <c r="IS13" s="25"/>
      <c r="IT13" s="25"/>
      <c r="IU13" s="25"/>
    </row>
    <row r="14" spans="1:255" ht="25.5" customHeight="1">
      <c r="A14" s="56"/>
      <c r="B14" s="62">
        <v>1</v>
      </c>
      <c r="C14" s="63">
        <v>320</v>
      </c>
      <c r="D14" s="27"/>
      <c r="E14" s="27"/>
      <c r="F14" s="63">
        <v>100</v>
      </c>
      <c r="G14" s="64">
        <f>IF(HT13=1,F14*HW13*1,IF(HT13=2,F14*HW13*1.15,IF(HT13&lt;5,F14*HW13*1.16,IF(HT13=5,F14*HW13*1.12,IF(HT13&lt;9,F14*HW13*1.2,F14*HW13*1)))))</f>
        <v>16200</v>
      </c>
      <c r="H14" s="64">
        <f>G14*HX13</f>
        <v>2575800</v>
      </c>
      <c r="I14" s="64">
        <f>H14/C14</f>
        <v>8049.375</v>
      </c>
      <c r="J14" s="64">
        <f>G14/C14</f>
        <v>50.625</v>
      </c>
      <c r="K14" s="65" t="str">
        <f>HY13</f>
        <v>Good/very good</v>
      </c>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91">
        <v>3</v>
      </c>
      <c r="GQ14" s="91"/>
      <c r="GR14" s="91">
        <v>4</v>
      </c>
      <c r="GS14" s="66"/>
      <c r="GT14" s="66"/>
      <c r="GU14" s="66"/>
      <c r="GV14" s="66"/>
      <c r="GW14" s="66"/>
      <c r="GX14" s="66"/>
      <c r="GY14" s="66"/>
      <c r="GZ14" s="66"/>
      <c r="HA14" s="66"/>
      <c r="HB14" s="66"/>
      <c r="HC14" s="66"/>
      <c r="HD14" s="66"/>
      <c r="HE14" s="66"/>
      <c r="HF14" s="66"/>
      <c r="HG14" s="66"/>
      <c r="HH14" s="66"/>
      <c r="HI14" s="66"/>
      <c r="HJ14" s="66"/>
      <c r="HK14" s="66"/>
      <c r="HL14" s="66"/>
      <c r="HM14" s="66"/>
      <c r="HN14" s="66"/>
      <c r="HO14" s="27"/>
      <c r="HQ14" s="1">
        <v>3</v>
      </c>
      <c r="HR14" s="2"/>
      <c r="HS14" s="13" t="s">
        <v>22</v>
      </c>
      <c r="HT14" s="29">
        <v>4</v>
      </c>
      <c r="HU14" s="30" t="str">
        <f>VLOOKUP(HT14,$HS$20:$HT$30,2)</f>
        <v>Metal halide: pulse start</v>
      </c>
      <c r="HV14" s="30">
        <v>1</v>
      </c>
      <c r="HW14" s="31">
        <f>VLOOKUP(HV14,HS35:IC45,4)</f>
        <v>250</v>
      </c>
      <c r="HX14" s="31">
        <f>VLOOKUP(HV14,HS35:IC45,5)</f>
        <v>94</v>
      </c>
      <c r="HY14" s="32" t="str">
        <f>VLOOKUP(HT14,$HS$20:$HV$30,3)</f>
        <v>Very good</v>
      </c>
      <c r="HZ14" s="33" t="str">
        <f>VLOOKUP(HT14,$HS$20:$HV$30,4)</f>
        <v>Low</v>
      </c>
      <c r="IA14" s="2"/>
      <c r="IB14" s="2"/>
      <c r="IC14" s="2"/>
      <c r="ID14" s="2"/>
      <c r="IE14" s="25"/>
      <c r="IF14" s="25"/>
      <c r="II14" s="26"/>
      <c r="IJ14" s="26"/>
      <c r="IK14" s="27"/>
      <c r="IL14" s="27"/>
      <c r="IM14" s="27"/>
      <c r="IN14" s="27"/>
      <c r="IO14" s="27"/>
      <c r="IP14" s="27"/>
      <c r="IQ14" s="27"/>
      <c r="IR14" s="27"/>
      <c r="IS14" s="27"/>
      <c r="IT14" s="27"/>
      <c r="IU14" s="27"/>
    </row>
    <row r="15" spans="1:255" ht="26.25" customHeight="1">
      <c r="A15" s="56"/>
      <c r="B15" s="62">
        <v>2</v>
      </c>
      <c r="C15" s="63">
        <v>320</v>
      </c>
      <c r="D15" s="27"/>
      <c r="E15" s="27"/>
      <c r="F15" s="63">
        <v>14</v>
      </c>
      <c r="G15" s="64">
        <f>IF(HT14=1,F15*HW14*1,IF(HT14=2,F15*HW14*1.15,IF(HT14&lt;5,F15*HW14*1.16,IF(HT14=5,F15*HW14*1.12,IF(HT14&lt;9,F15*HW14*1.2,F15*HW14*1)))))</f>
        <v>4059.9999999999995</v>
      </c>
      <c r="H15" s="64">
        <f>G15*HX14</f>
        <v>381639.99999999994</v>
      </c>
      <c r="I15" s="64">
        <f>H15/C15</f>
        <v>1192.6249999999998</v>
      </c>
      <c r="J15" s="64">
        <f>G15/C15</f>
        <v>12.687499999999998</v>
      </c>
      <c r="K15" s="65" t="str">
        <f>HY14</f>
        <v>Very good</v>
      </c>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91">
        <v>11</v>
      </c>
      <c r="GQ15" s="91"/>
      <c r="GR15" s="91">
        <v>8</v>
      </c>
      <c r="GS15" s="66"/>
      <c r="GT15" s="66"/>
      <c r="GU15" s="66"/>
      <c r="GV15" s="66"/>
      <c r="GW15" s="66"/>
      <c r="GX15" s="66"/>
      <c r="GY15" s="66"/>
      <c r="GZ15" s="66"/>
      <c r="HA15" s="66"/>
      <c r="HB15" s="66"/>
      <c r="HC15" s="66"/>
      <c r="HD15" s="66"/>
      <c r="HE15" s="66"/>
      <c r="HF15" s="66"/>
      <c r="HG15" s="66"/>
      <c r="HH15" s="66"/>
      <c r="HI15" s="66"/>
      <c r="HJ15" s="66"/>
      <c r="HK15" s="66"/>
      <c r="HL15" s="66"/>
      <c r="HM15" s="66"/>
      <c r="HN15" s="66"/>
      <c r="HO15" s="27"/>
      <c r="HQ15" s="1">
        <v>11</v>
      </c>
      <c r="HR15" s="2"/>
      <c r="HS15" s="13" t="s">
        <v>23</v>
      </c>
      <c r="HT15" s="29">
        <v>5</v>
      </c>
      <c r="HU15" s="30" t="str">
        <f>VLOOKUP(HT15,$HS$20:$HT$30,2)</f>
        <v>Sodium: High pressure</v>
      </c>
      <c r="HV15" s="30">
        <v>6</v>
      </c>
      <c r="HW15" s="31">
        <f>VLOOKUP(HV15,HS35:IC45,6)</f>
        <v>250</v>
      </c>
      <c r="HX15" s="31">
        <f>VLOOKUP(HV15,HS35:IC45,7)</f>
        <v>118</v>
      </c>
      <c r="HY15" s="32" t="str">
        <f>VLOOKUP(HT15,$HS$20:$HV$30,3)</f>
        <v>Excellent</v>
      </c>
      <c r="HZ15" s="33" t="str">
        <f>VLOOKUP(HT15,$HS$20:$HV$30,4)</f>
        <v>Very low</v>
      </c>
      <c r="IA15" s="2"/>
      <c r="IB15" s="2"/>
      <c r="IC15" s="2"/>
      <c r="ID15" s="2"/>
      <c r="IE15" s="25"/>
      <c r="IF15" s="25"/>
      <c r="II15" s="25"/>
      <c r="IJ15" s="25"/>
      <c r="IK15" s="27"/>
      <c r="IL15" s="27"/>
      <c r="IM15" s="27"/>
      <c r="IN15" s="27"/>
      <c r="IO15" s="27"/>
      <c r="IP15" s="27"/>
      <c r="IQ15" s="27"/>
      <c r="IR15" s="27"/>
      <c r="IS15" s="27"/>
      <c r="IT15" s="27"/>
      <c r="IU15" s="27"/>
    </row>
    <row r="16" spans="1:255" ht="25.5" customHeight="1">
      <c r="A16" s="56"/>
      <c r="B16" s="67">
        <v>3</v>
      </c>
      <c r="C16" s="63">
        <v>320</v>
      </c>
      <c r="D16" s="27"/>
      <c r="E16" s="27"/>
      <c r="F16" s="63">
        <v>11</v>
      </c>
      <c r="G16" s="64">
        <f>IF(HT15=1,F16*HW15*1,IF(HT15=2,F16*HW15*1.15,IF(HT15&lt;5,F16*HW15*1.16,IF(HT15=5,F16*HW15*1.12,IF(HT15&lt;9,F16*HW15*1.2,F16*HW15*1)))))</f>
        <v>3080.0000000000005</v>
      </c>
      <c r="H16" s="64">
        <f>G16*HX15</f>
        <v>363440.00000000006</v>
      </c>
      <c r="I16" s="64">
        <f>H16/C16</f>
        <v>1135.7500000000002</v>
      </c>
      <c r="J16" s="64">
        <f>G16/C16</f>
        <v>9.625000000000002</v>
      </c>
      <c r="K16" s="65" t="str">
        <f>HY15</f>
        <v>Excellent</v>
      </c>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91">
        <v>9</v>
      </c>
      <c r="GQ16" s="91"/>
      <c r="GR16" s="91">
        <v>4</v>
      </c>
      <c r="GS16" s="66"/>
      <c r="GT16" s="66"/>
      <c r="GU16" s="66"/>
      <c r="GV16" s="66"/>
      <c r="GW16" s="66"/>
      <c r="GX16" s="66"/>
      <c r="GY16" s="66"/>
      <c r="GZ16" s="66"/>
      <c r="HA16" s="66"/>
      <c r="HB16" s="66"/>
      <c r="HC16" s="66"/>
      <c r="HD16" s="66"/>
      <c r="HE16" s="66"/>
      <c r="HF16" s="66"/>
      <c r="HG16" s="66"/>
      <c r="HH16" s="66"/>
      <c r="HI16" s="66"/>
      <c r="HJ16" s="66"/>
      <c r="HK16" s="66"/>
      <c r="HL16" s="66"/>
      <c r="HM16" s="66"/>
      <c r="HN16" s="66"/>
      <c r="HO16" s="27"/>
      <c r="HQ16" s="1">
        <v>9</v>
      </c>
      <c r="HR16" s="2"/>
      <c r="HS16" s="13" t="s">
        <v>24</v>
      </c>
      <c r="HT16" s="29">
        <v>9</v>
      </c>
      <c r="HU16" s="30" t="str">
        <f>VLOOKUP(HT16,$HS$20:$HT$30,2)</f>
        <v>Fluorescent T5</v>
      </c>
      <c r="HV16" s="30">
        <v>2</v>
      </c>
      <c r="HW16" s="31">
        <f>VLOOKUP(HV16,HS35:IC45,8)</f>
        <v>21</v>
      </c>
      <c r="HX16" s="31">
        <f>VLOOKUP(HV16,HS35:IC45,9)</f>
        <v>100</v>
      </c>
      <c r="HY16" s="32" t="str">
        <f>VLOOKUP(HT16,$HS$20:$HV$30,3)</f>
        <v>Good</v>
      </c>
      <c r="HZ16" s="33" t="str">
        <f>VLOOKUP(HT16,$HS$20:$HV$30,4)</f>
        <v>Low</v>
      </c>
      <c r="IA16" s="2"/>
      <c r="IB16" s="2"/>
      <c r="IC16" s="2"/>
      <c r="ID16" s="2"/>
      <c r="IE16" s="25"/>
      <c r="IF16" s="25"/>
      <c r="II16" s="25"/>
      <c r="IJ16" s="25"/>
      <c r="IK16" s="27"/>
      <c r="IL16" s="27"/>
      <c r="IM16" s="27"/>
      <c r="IN16" s="27"/>
      <c r="IO16" s="27"/>
      <c r="IP16" s="27"/>
      <c r="IQ16" s="27"/>
      <c r="IR16" s="27"/>
      <c r="IS16" s="27"/>
      <c r="IT16" s="27"/>
      <c r="IU16" s="27"/>
    </row>
    <row r="17" spans="1:255" ht="24.75" customHeight="1" thickBot="1">
      <c r="A17" s="56"/>
      <c r="B17" s="62">
        <v>4</v>
      </c>
      <c r="C17" s="63">
        <v>320</v>
      </c>
      <c r="D17" s="27"/>
      <c r="E17" s="27"/>
      <c r="F17" s="63">
        <v>100</v>
      </c>
      <c r="G17" s="64">
        <f>IF(HT16=1,F17*HW16*1,IF(HT16=2,F17*HW16*1.15,IF(HT16&lt;5,F17*HW16*1.16,IF(HT16=5,F17*HW16*1.12,IF(HT16&lt;9,F17*HW16*1.2,F17*HW16*1)))))</f>
        <v>2100</v>
      </c>
      <c r="H17" s="64">
        <f>G17*HX16</f>
        <v>210000</v>
      </c>
      <c r="I17" s="64">
        <f>H17/C17</f>
        <v>656.25</v>
      </c>
      <c r="J17" s="64">
        <f>G17/C17</f>
        <v>6.5625</v>
      </c>
      <c r="K17" s="65" t="str">
        <f>HY16</f>
        <v>Good</v>
      </c>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91">
        <v>6</v>
      </c>
      <c r="GQ17" s="91"/>
      <c r="GR17" s="91">
        <v>6</v>
      </c>
      <c r="GS17" s="66"/>
      <c r="GT17" s="66"/>
      <c r="GU17" s="66"/>
      <c r="GV17" s="66"/>
      <c r="GW17" s="66"/>
      <c r="GX17" s="66"/>
      <c r="GY17" s="66"/>
      <c r="GZ17" s="66"/>
      <c r="HA17" s="66"/>
      <c r="HB17" s="66"/>
      <c r="HC17" s="66"/>
      <c r="HD17" s="66"/>
      <c r="HE17" s="66"/>
      <c r="HF17" s="66"/>
      <c r="HG17" s="66"/>
      <c r="HH17" s="66"/>
      <c r="HI17" s="66"/>
      <c r="HJ17" s="66"/>
      <c r="HK17" s="66"/>
      <c r="HL17" s="66"/>
      <c r="HM17" s="66"/>
      <c r="HN17" s="66"/>
      <c r="HO17" s="27"/>
      <c r="HQ17" s="1">
        <v>6</v>
      </c>
      <c r="HR17" s="2"/>
      <c r="HS17" s="14" t="s">
        <v>25</v>
      </c>
      <c r="HT17" s="29">
        <v>5</v>
      </c>
      <c r="HU17" s="30" t="str">
        <f>VLOOKUP(HT17,$HS$20:$HT$30,2)</f>
        <v>Sodium: High pressure</v>
      </c>
      <c r="HV17" s="34">
        <v>4</v>
      </c>
      <c r="HW17" s="35">
        <f>VLOOKUP(HV17,HS35:IC45,10)</f>
        <v>100</v>
      </c>
      <c r="HX17" s="35">
        <f>VLOOKUP(HV17,HS35:IC45,11)</f>
        <v>95</v>
      </c>
      <c r="HY17" s="36" t="str">
        <f>VLOOKUP(HT17,$HS$20:$HV$30,3)</f>
        <v>Excellent</v>
      </c>
      <c r="HZ17" s="37" t="str">
        <f>VLOOKUP(HT17,$HS$20:$HV$30,4)</f>
        <v>Very low</v>
      </c>
      <c r="IA17" s="2"/>
      <c r="IB17" s="2"/>
      <c r="IC17" s="2"/>
      <c r="ID17" s="2"/>
      <c r="IE17" s="25"/>
      <c r="IF17" s="25"/>
      <c r="II17" s="25"/>
      <c r="IJ17" s="25"/>
      <c r="IK17" s="27"/>
      <c r="IL17" s="27"/>
      <c r="IM17" s="27"/>
      <c r="IN17" s="27"/>
      <c r="IO17" s="27"/>
      <c r="IP17" s="27"/>
      <c r="IQ17" s="27"/>
      <c r="IR17" s="27"/>
      <c r="IS17" s="27"/>
      <c r="IT17" s="27"/>
      <c r="IU17" s="27"/>
    </row>
    <row r="18" spans="1:255" ht="24.75" customHeight="1" thickBot="1">
      <c r="A18" s="56"/>
      <c r="B18" s="62">
        <v>5</v>
      </c>
      <c r="C18" s="63">
        <v>320</v>
      </c>
      <c r="D18" s="27"/>
      <c r="E18" s="27"/>
      <c r="F18" s="63">
        <v>100</v>
      </c>
      <c r="G18" s="64">
        <f>IF(HT17=1,F18*HW17*1,IF(HT17=2,F18*HW17*1.15,IF(HT17&lt;5,F18*HW17*1.16,IF(HT17=5,F18*HW17*1.12,IF(HT17&lt;9,F18*HW17*1.2,F18*HW17*1)))))</f>
        <v>11200.000000000002</v>
      </c>
      <c r="H18" s="64">
        <f>G18*HX17</f>
        <v>1064000.0000000002</v>
      </c>
      <c r="I18" s="64">
        <f>H18/C18</f>
        <v>3325.000000000001</v>
      </c>
      <c r="J18" s="64">
        <f>G18/C18</f>
        <v>35.00000000000001</v>
      </c>
      <c r="K18" s="65" t="str">
        <f>HY17</f>
        <v>Excellent</v>
      </c>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27"/>
      <c r="HS18" s="3"/>
      <c r="HT18" s="39"/>
      <c r="HU18" s="40"/>
      <c r="HV18" s="3"/>
      <c r="HW18" s="3"/>
      <c r="HX18" s="3"/>
      <c r="HY18" s="3"/>
      <c r="HZ18" s="3"/>
      <c r="IA18" s="3"/>
      <c r="IB18" s="3"/>
      <c r="IC18" s="3"/>
      <c r="ID18" s="3"/>
      <c r="IE18" s="27"/>
      <c r="IF18" s="25"/>
      <c r="II18" s="25"/>
      <c r="IJ18" s="25"/>
      <c r="IK18" s="27"/>
      <c r="IL18" s="27"/>
      <c r="IM18" s="27"/>
      <c r="IN18" s="27"/>
      <c r="IO18" s="27"/>
      <c r="IP18" s="27"/>
      <c r="IQ18" s="27"/>
      <c r="IR18" s="27"/>
      <c r="IS18" s="27"/>
      <c r="IT18" s="27"/>
      <c r="IU18" s="27"/>
    </row>
    <row r="19" spans="1:255" ht="12.75">
      <c r="A19" s="56"/>
      <c r="B19" s="27"/>
      <c r="C19" s="27"/>
      <c r="D19" s="27"/>
      <c r="E19" s="27"/>
      <c r="F19" s="27"/>
      <c r="G19" s="27"/>
      <c r="H19" s="27"/>
      <c r="I19" s="27"/>
      <c r="J19" s="27"/>
      <c r="K19" s="68"/>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27"/>
      <c r="HR19" s="25"/>
      <c r="HS19" s="15" t="s">
        <v>20</v>
      </c>
      <c r="HT19" s="38" t="s">
        <v>6</v>
      </c>
      <c r="HU19" s="23" t="s">
        <v>36</v>
      </c>
      <c r="HV19" s="15" t="s">
        <v>38</v>
      </c>
      <c r="HW19" s="1"/>
      <c r="HX19" s="3"/>
      <c r="HY19" s="3"/>
      <c r="HZ19" s="3"/>
      <c r="IA19" s="3"/>
      <c r="IB19" s="3"/>
      <c r="IC19" s="93"/>
      <c r="ID19" s="1"/>
      <c r="IE19" s="28"/>
      <c r="IF19" s="25"/>
      <c r="II19" s="25"/>
      <c r="IJ19" s="25"/>
      <c r="IK19" s="27"/>
      <c r="IL19" s="27"/>
      <c r="IM19" s="27"/>
      <c r="IN19" s="27"/>
      <c r="IO19" s="27"/>
      <c r="IP19" s="27"/>
      <c r="IQ19" s="27"/>
      <c r="IR19" s="27"/>
      <c r="IS19" s="27"/>
      <c r="IT19" s="27"/>
      <c r="IU19" s="27"/>
    </row>
    <row r="20" spans="1:255" ht="15.75">
      <c r="A20" s="56"/>
      <c r="B20" s="57" t="s">
        <v>35</v>
      </c>
      <c r="C20" s="27"/>
      <c r="D20" s="27"/>
      <c r="E20" s="27"/>
      <c r="F20" s="27"/>
      <c r="G20" s="27"/>
      <c r="H20" s="27"/>
      <c r="I20" s="27"/>
      <c r="J20" s="27"/>
      <c r="K20" s="68"/>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27"/>
      <c r="HR20" s="25"/>
      <c r="HS20" s="16">
        <v>1</v>
      </c>
      <c r="HT20" s="21" t="s">
        <v>4</v>
      </c>
      <c r="HU20" s="4" t="s">
        <v>39</v>
      </c>
      <c r="HV20" s="4" t="s">
        <v>47</v>
      </c>
      <c r="HW20" s="1"/>
      <c r="HX20" s="3"/>
      <c r="HY20" s="3"/>
      <c r="HZ20" s="3"/>
      <c r="IA20" s="3"/>
      <c r="IB20" s="3"/>
      <c r="IC20" s="3"/>
      <c r="ID20" s="3"/>
      <c r="IE20" s="27"/>
      <c r="IF20" s="25"/>
      <c r="II20" s="25"/>
      <c r="IJ20" s="25"/>
      <c r="IK20" s="27"/>
      <c r="IL20" s="27"/>
      <c r="IM20" s="27"/>
      <c r="IN20" s="27"/>
      <c r="IO20" s="27"/>
      <c r="IP20" s="27"/>
      <c r="IQ20" s="27"/>
      <c r="IR20" s="27"/>
      <c r="IS20" s="27"/>
      <c r="IT20" s="27"/>
      <c r="IU20" s="27"/>
    </row>
    <row r="21" spans="1:255" ht="12.75">
      <c r="A21" s="56"/>
      <c r="F21" s="27"/>
      <c r="G21" s="27"/>
      <c r="H21" s="27"/>
      <c r="I21" s="27"/>
      <c r="J21" s="27"/>
      <c r="K21" s="68"/>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R21" s="25"/>
      <c r="HS21" s="16">
        <v>2</v>
      </c>
      <c r="HT21" s="21" t="s">
        <v>5</v>
      </c>
      <c r="HU21" s="4" t="s">
        <v>40</v>
      </c>
      <c r="HV21" s="4" t="s">
        <v>45</v>
      </c>
      <c r="HW21" s="1"/>
      <c r="HX21" s="3"/>
      <c r="HY21" s="3"/>
      <c r="HZ21" s="3"/>
      <c r="IA21" s="3"/>
      <c r="IB21" s="3"/>
      <c r="IC21" s="3"/>
      <c r="ID21" s="3"/>
      <c r="IE21" s="27"/>
      <c r="IF21" s="25"/>
      <c r="II21" s="25"/>
      <c r="IJ21" s="25"/>
      <c r="IK21" s="27"/>
      <c r="IL21" s="27"/>
      <c r="IM21" s="27"/>
      <c r="IN21" s="27"/>
      <c r="IO21" s="27"/>
      <c r="IP21" s="27"/>
      <c r="IQ21" s="27"/>
      <c r="IR21" s="27"/>
      <c r="IS21" s="27"/>
      <c r="IT21" s="27"/>
      <c r="IU21" s="27"/>
    </row>
    <row r="22" spans="1:255" ht="12.75">
      <c r="A22" s="56"/>
      <c r="B22" s="96" t="s">
        <v>31</v>
      </c>
      <c r="C22" s="96"/>
      <c r="D22" s="71">
        <v>0.1</v>
      </c>
      <c r="E22" s="27" t="s">
        <v>30</v>
      </c>
      <c r="F22" s="27"/>
      <c r="G22" s="27"/>
      <c r="H22" s="27"/>
      <c r="I22" s="27"/>
      <c r="J22" s="27"/>
      <c r="K22" s="68"/>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27"/>
      <c r="HR22" s="25"/>
      <c r="HS22" s="16">
        <v>3</v>
      </c>
      <c r="HT22" s="21" t="s">
        <v>11</v>
      </c>
      <c r="HU22" s="4" t="s">
        <v>40</v>
      </c>
      <c r="HV22" s="4" t="s">
        <v>43</v>
      </c>
      <c r="HW22" s="1"/>
      <c r="HX22" s="3"/>
      <c r="HY22" s="3"/>
      <c r="HZ22" s="3"/>
      <c r="IA22" s="3"/>
      <c r="IB22" s="3"/>
      <c r="IC22" s="3"/>
      <c r="ID22" s="3"/>
      <c r="IE22" s="27"/>
      <c r="IF22" s="25"/>
      <c r="II22" s="25"/>
      <c r="IJ22" s="25"/>
      <c r="IK22" s="27"/>
      <c r="IL22" s="27"/>
      <c r="IM22" s="27"/>
      <c r="IN22" s="27"/>
      <c r="IO22" s="27"/>
      <c r="IP22" s="27"/>
      <c r="IQ22" s="27"/>
      <c r="IR22" s="27"/>
      <c r="IS22" s="27"/>
      <c r="IT22" s="27"/>
      <c r="IU22" s="27"/>
    </row>
    <row r="23" spans="1:255" ht="12.75">
      <c r="A23" s="56"/>
      <c r="B23" s="97" t="s">
        <v>33</v>
      </c>
      <c r="C23" s="97"/>
      <c r="D23" s="72">
        <v>5500</v>
      </c>
      <c r="E23" s="27" t="s">
        <v>32</v>
      </c>
      <c r="F23" s="27"/>
      <c r="G23" s="27"/>
      <c r="H23" s="27"/>
      <c r="I23" s="27"/>
      <c r="J23" s="27"/>
      <c r="K23" s="68"/>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R23" s="25"/>
      <c r="HS23" s="16">
        <v>4</v>
      </c>
      <c r="HT23" s="21" t="s">
        <v>12</v>
      </c>
      <c r="HU23" s="4" t="s">
        <v>40</v>
      </c>
      <c r="HV23" s="4" t="s">
        <v>39</v>
      </c>
      <c r="HW23" s="1"/>
      <c r="HX23" s="3"/>
      <c r="HY23" s="3"/>
      <c r="HZ23" s="3"/>
      <c r="IA23" s="3"/>
      <c r="IB23" s="3"/>
      <c r="IC23" s="3"/>
      <c r="ID23" s="3"/>
      <c r="IE23" s="27"/>
      <c r="IF23" s="25"/>
      <c r="II23" s="25"/>
      <c r="IJ23" s="25"/>
      <c r="IK23" s="27"/>
      <c r="IL23" s="27"/>
      <c r="IM23" s="27"/>
      <c r="IN23" s="27"/>
      <c r="IO23" s="27"/>
      <c r="IP23" s="27"/>
      <c r="IQ23" s="27"/>
      <c r="IR23" s="27"/>
      <c r="IS23" s="27"/>
      <c r="IT23" s="27"/>
      <c r="IU23" s="27"/>
    </row>
    <row r="24" spans="1:255" ht="12.75">
      <c r="A24" s="56"/>
      <c r="B24" s="27"/>
      <c r="C24" s="27"/>
      <c r="D24" s="27"/>
      <c r="E24" s="27"/>
      <c r="F24" s="27"/>
      <c r="G24" s="27"/>
      <c r="H24" s="27"/>
      <c r="I24" s="27"/>
      <c r="J24" s="27"/>
      <c r="K24" s="68"/>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27"/>
      <c r="HR24" s="25"/>
      <c r="HS24" s="16">
        <v>5</v>
      </c>
      <c r="HT24" s="21" t="s">
        <v>14</v>
      </c>
      <c r="HU24" s="4" t="s">
        <v>41</v>
      </c>
      <c r="HV24" s="4" t="s">
        <v>46</v>
      </c>
      <c r="HW24" s="1"/>
      <c r="HX24" s="3"/>
      <c r="HY24" s="3"/>
      <c r="HZ24" s="3"/>
      <c r="IA24" s="3"/>
      <c r="IB24" s="3"/>
      <c r="IC24" s="3"/>
      <c r="ID24" s="3"/>
      <c r="IE24" s="27"/>
      <c r="IF24" s="25"/>
      <c r="II24" s="25"/>
      <c r="IJ24" s="25"/>
      <c r="IK24" s="27"/>
      <c r="IL24" s="27"/>
      <c r="IM24" s="27"/>
      <c r="IN24" s="27"/>
      <c r="IO24" s="27"/>
      <c r="IP24" s="27"/>
      <c r="IQ24" s="27"/>
      <c r="IR24" s="27"/>
      <c r="IS24" s="27"/>
      <c r="IT24" s="27"/>
      <c r="IU24" s="27"/>
    </row>
    <row r="25" spans="1:255" ht="25.5">
      <c r="A25" s="56"/>
      <c r="B25" s="28" t="s">
        <v>27</v>
      </c>
      <c r="C25" s="28" t="s">
        <v>34</v>
      </c>
      <c r="D25" s="27"/>
      <c r="E25" s="27"/>
      <c r="F25" s="27"/>
      <c r="G25" s="27"/>
      <c r="H25" s="27"/>
      <c r="I25" s="27"/>
      <c r="J25" s="27"/>
      <c r="K25" s="68"/>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27"/>
      <c r="HR25" s="25"/>
      <c r="HS25" s="16">
        <v>6</v>
      </c>
      <c r="HT25" s="21" t="s">
        <v>13</v>
      </c>
      <c r="HU25" s="4" t="s">
        <v>42</v>
      </c>
      <c r="HV25" s="4" t="s">
        <v>46</v>
      </c>
      <c r="HW25" s="1"/>
      <c r="HX25" s="3"/>
      <c r="HY25" s="3"/>
      <c r="HZ25" s="3"/>
      <c r="IA25" s="3"/>
      <c r="IB25" s="3"/>
      <c r="IC25" s="3"/>
      <c r="ID25" s="3"/>
      <c r="IE25" s="27"/>
      <c r="IF25" s="25"/>
      <c r="II25" s="25"/>
      <c r="IJ25" s="25"/>
      <c r="IK25" s="27"/>
      <c r="IL25" s="27"/>
      <c r="IM25" s="27"/>
      <c r="IN25" s="27"/>
      <c r="IO25" s="27"/>
      <c r="IP25" s="27"/>
      <c r="IQ25" s="27"/>
      <c r="IR25" s="27"/>
      <c r="IS25" s="27"/>
      <c r="IT25" s="27"/>
      <c r="IU25" s="27"/>
    </row>
    <row r="26" spans="1:255" ht="12.75">
      <c r="A26" s="56"/>
      <c r="B26" s="62">
        <v>1</v>
      </c>
      <c r="C26" s="73">
        <f>$D$22*$D$23*G14/1000</f>
        <v>8910</v>
      </c>
      <c r="D26" s="27"/>
      <c r="E26" s="27"/>
      <c r="F26" s="27"/>
      <c r="G26" s="27"/>
      <c r="H26" s="27"/>
      <c r="I26" s="27"/>
      <c r="J26" s="27"/>
      <c r="K26" s="68"/>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R26" s="25"/>
      <c r="HS26" s="16">
        <v>7</v>
      </c>
      <c r="HT26" s="21" t="s">
        <v>10</v>
      </c>
      <c r="HU26" s="4" t="s">
        <v>43</v>
      </c>
      <c r="HV26" s="4" t="s">
        <v>45</v>
      </c>
      <c r="HW26" s="1"/>
      <c r="HX26" s="3"/>
      <c r="HY26" s="3"/>
      <c r="HZ26" s="3"/>
      <c r="IA26" s="3"/>
      <c r="IB26" s="3"/>
      <c r="IC26" s="3"/>
      <c r="ID26" s="3"/>
      <c r="IE26" s="27"/>
      <c r="IF26" s="25"/>
      <c r="IH26" s="25"/>
      <c r="II26" s="25"/>
      <c r="IJ26" s="25"/>
      <c r="IK26" s="27"/>
      <c r="IL26" s="27"/>
      <c r="IM26" s="27"/>
      <c r="IN26" s="27"/>
      <c r="IO26" s="27"/>
      <c r="IP26" s="27"/>
      <c r="IQ26" s="27"/>
      <c r="IR26" s="27"/>
      <c r="IS26" s="27"/>
      <c r="IT26" s="27"/>
      <c r="IU26" s="27"/>
    </row>
    <row r="27" spans="1:255" ht="12.75">
      <c r="A27" s="56"/>
      <c r="B27" s="62">
        <v>2</v>
      </c>
      <c r="C27" s="73">
        <f>$D$22*$D$23*G15/1000</f>
        <v>2232.9999999999995</v>
      </c>
      <c r="D27" s="27"/>
      <c r="E27" s="27"/>
      <c r="F27" s="27"/>
      <c r="G27" s="27"/>
      <c r="H27" s="27"/>
      <c r="I27" s="27"/>
      <c r="J27" s="27"/>
      <c r="K27" s="68"/>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Q27" s="25"/>
      <c r="HR27" s="25"/>
      <c r="HS27" s="16">
        <v>8</v>
      </c>
      <c r="HT27" s="21" t="s">
        <v>7</v>
      </c>
      <c r="HU27" s="4" t="s">
        <v>44</v>
      </c>
      <c r="HV27" s="4" t="s">
        <v>39</v>
      </c>
      <c r="HW27" s="1"/>
      <c r="HX27" s="3"/>
      <c r="HY27" s="3"/>
      <c r="HZ27" s="3"/>
      <c r="IA27" s="3"/>
      <c r="IB27" s="3"/>
      <c r="IC27" s="3"/>
      <c r="ID27" s="3"/>
      <c r="IE27" s="27"/>
      <c r="IF27" s="25"/>
      <c r="IH27" s="25"/>
      <c r="II27" s="25"/>
      <c r="IJ27" s="25"/>
      <c r="IK27" s="27"/>
      <c r="IL27" s="27"/>
      <c r="IM27" s="27"/>
      <c r="IN27" s="27"/>
      <c r="IO27" s="27"/>
      <c r="IP27" s="27"/>
      <c r="IQ27" s="27"/>
      <c r="IR27" s="27"/>
      <c r="IS27" s="27"/>
      <c r="IT27" s="27"/>
      <c r="IU27" s="27"/>
    </row>
    <row r="28" spans="1:255" ht="12.75">
      <c r="A28" s="56"/>
      <c r="B28" s="67">
        <v>3</v>
      </c>
      <c r="C28" s="73">
        <f>$D$22*$D$23*G16/1000</f>
        <v>1694.0000000000002</v>
      </c>
      <c r="D28" s="27"/>
      <c r="E28" s="27"/>
      <c r="F28" s="27"/>
      <c r="G28" s="27"/>
      <c r="H28" s="27"/>
      <c r="I28" s="27"/>
      <c r="J28" s="27"/>
      <c r="K28" s="68"/>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Q28" s="25"/>
      <c r="HR28" s="25"/>
      <c r="HS28" s="16">
        <v>9</v>
      </c>
      <c r="HT28" s="21" t="s">
        <v>8</v>
      </c>
      <c r="HU28" s="4" t="s">
        <v>44</v>
      </c>
      <c r="HV28" s="4" t="s">
        <v>39</v>
      </c>
      <c r="HW28" s="1"/>
      <c r="HX28" s="3"/>
      <c r="HY28" s="3"/>
      <c r="HZ28" s="3"/>
      <c r="IA28" s="3"/>
      <c r="IB28" s="3"/>
      <c r="IC28" s="3"/>
      <c r="ID28" s="3"/>
      <c r="IE28" s="27"/>
      <c r="IF28" s="25"/>
      <c r="IH28" s="25"/>
      <c r="II28" s="25"/>
      <c r="IJ28" s="25"/>
      <c r="IK28" s="27"/>
      <c r="IL28" s="27"/>
      <c r="IM28" s="27"/>
      <c r="IN28" s="27"/>
      <c r="IO28" s="27"/>
      <c r="IP28" s="27"/>
      <c r="IQ28" s="27"/>
      <c r="IR28" s="27"/>
      <c r="IS28" s="27"/>
      <c r="IT28" s="27"/>
      <c r="IU28" s="27"/>
    </row>
    <row r="29" spans="1:255" ht="12.75">
      <c r="A29" s="56"/>
      <c r="B29" s="62">
        <v>4</v>
      </c>
      <c r="C29" s="73">
        <f>$D$22*$D$23*G17/1000</f>
        <v>1155</v>
      </c>
      <c r="D29" s="27"/>
      <c r="E29" s="27"/>
      <c r="F29" s="27"/>
      <c r="G29" s="74"/>
      <c r="H29" s="27"/>
      <c r="I29" s="27"/>
      <c r="J29" s="27"/>
      <c r="K29" s="68"/>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Q29" s="25"/>
      <c r="HR29" s="25"/>
      <c r="HS29" s="16">
        <v>10</v>
      </c>
      <c r="HT29" s="21" t="s">
        <v>26</v>
      </c>
      <c r="HU29" s="4" t="s">
        <v>44</v>
      </c>
      <c r="HV29" s="4" t="s">
        <v>39</v>
      </c>
      <c r="HW29" s="1"/>
      <c r="HX29" s="3"/>
      <c r="HY29" s="3"/>
      <c r="HZ29" s="3"/>
      <c r="IA29" s="3"/>
      <c r="IB29" s="3"/>
      <c r="IC29" s="3"/>
      <c r="ID29" s="3"/>
      <c r="IE29" s="27"/>
      <c r="IF29" s="25"/>
      <c r="IH29" s="25"/>
      <c r="II29" s="25"/>
      <c r="IJ29" s="25"/>
      <c r="IK29" s="27"/>
      <c r="IL29" s="27"/>
      <c r="IM29" s="27"/>
      <c r="IN29" s="27"/>
      <c r="IO29" s="27"/>
      <c r="IP29" s="27"/>
      <c r="IQ29" s="27"/>
      <c r="IR29" s="27"/>
      <c r="IS29" s="27"/>
      <c r="IT29" s="27"/>
      <c r="IU29" s="27"/>
    </row>
    <row r="30" spans="1:255" ht="12.75">
      <c r="A30" s="56"/>
      <c r="B30" s="62">
        <v>5</v>
      </c>
      <c r="C30" s="73">
        <f>$D$22*$D$23*G18/1000</f>
        <v>6160.000000000001</v>
      </c>
      <c r="D30" s="27"/>
      <c r="E30" s="27"/>
      <c r="F30" s="27"/>
      <c r="G30" s="27"/>
      <c r="H30" s="27"/>
      <c r="I30" s="27"/>
      <c r="J30" s="27"/>
      <c r="K30" s="68"/>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Q30" s="25"/>
      <c r="HR30" s="25"/>
      <c r="HS30" s="17">
        <v>11</v>
      </c>
      <c r="HT30" s="22" t="s">
        <v>16</v>
      </c>
      <c r="HU30" s="4" t="s">
        <v>45</v>
      </c>
      <c r="HV30" s="4" t="s">
        <v>39</v>
      </c>
      <c r="HW30" s="1"/>
      <c r="HX30" s="3"/>
      <c r="HY30" s="3"/>
      <c r="HZ30" s="3"/>
      <c r="IA30" s="3"/>
      <c r="IB30" s="3"/>
      <c r="IC30" s="3"/>
      <c r="ID30" s="3"/>
      <c r="IE30" s="27"/>
      <c r="IF30" s="25"/>
      <c r="IH30" s="25"/>
      <c r="II30" s="25"/>
      <c r="IJ30" s="25"/>
      <c r="IK30" s="27"/>
      <c r="IL30" s="27"/>
      <c r="IM30" s="27"/>
      <c r="IN30" s="27"/>
      <c r="IO30" s="27"/>
      <c r="IP30" s="27"/>
      <c r="IQ30" s="27"/>
      <c r="IR30" s="27"/>
      <c r="IS30" s="27"/>
      <c r="IT30" s="27"/>
      <c r="IU30" s="27"/>
    </row>
    <row r="31" spans="1:255" ht="16.5" thickBot="1">
      <c r="A31" s="56"/>
      <c r="B31" s="76"/>
      <c r="C31" s="76"/>
      <c r="D31" s="77"/>
      <c r="E31" s="77"/>
      <c r="F31" s="77"/>
      <c r="G31" s="77"/>
      <c r="H31" s="77"/>
      <c r="I31" s="76"/>
      <c r="J31" s="78"/>
      <c r="K31" s="79"/>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Q31" s="25"/>
      <c r="HR31" s="25"/>
      <c r="HS31" s="3"/>
      <c r="HT31" s="3"/>
      <c r="HU31" s="5" t="s">
        <v>37</v>
      </c>
      <c r="HV31" s="3"/>
      <c r="HW31" s="3"/>
      <c r="HX31" s="3"/>
      <c r="HY31" s="3"/>
      <c r="HZ31" s="3"/>
      <c r="IA31" s="3"/>
      <c r="IB31" s="3"/>
      <c r="IC31" s="3"/>
      <c r="ID31" s="3"/>
      <c r="IE31" s="27"/>
      <c r="IF31" s="25"/>
      <c r="IH31" s="25"/>
      <c r="II31" s="25"/>
      <c r="IJ31" s="25"/>
      <c r="IK31" s="27"/>
      <c r="IL31" s="27"/>
      <c r="IM31" s="27"/>
      <c r="IN31" s="27"/>
      <c r="IO31" s="27"/>
      <c r="IP31" s="27"/>
      <c r="IQ31" s="27"/>
      <c r="IR31" s="27"/>
      <c r="IS31" s="27"/>
      <c r="IT31" s="27"/>
      <c r="IU31" s="27"/>
    </row>
    <row r="32" spans="2:255" ht="12.75">
      <c r="B32" s="47"/>
      <c r="C32" s="47"/>
      <c r="D32" s="27"/>
      <c r="E32" s="27"/>
      <c r="F32" s="27"/>
      <c r="G32" s="27"/>
      <c r="H32" s="27"/>
      <c r="I32" s="74"/>
      <c r="J32" s="74"/>
      <c r="K32" s="74"/>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Q32" s="25"/>
      <c r="HR32" s="25"/>
      <c r="HS32" s="6" t="s">
        <v>29</v>
      </c>
      <c r="HT32" s="1"/>
      <c r="HU32" s="1"/>
      <c r="HV32" s="1"/>
      <c r="HW32" s="1"/>
      <c r="HX32" s="1"/>
      <c r="HY32" s="1"/>
      <c r="HZ32" s="1"/>
      <c r="IA32" s="1"/>
      <c r="IB32" s="1"/>
      <c r="IC32" s="1"/>
      <c r="ID32" s="3"/>
      <c r="IE32" s="27"/>
      <c r="IF32" s="25"/>
      <c r="IH32" s="25"/>
      <c r="II32" s="25"/>
      <c r="IJ32" s="25"/>
      <c r="IK32" s="27"/>
      <c r="IL32" s="27"/>
      <c r="IM32" s="27"/>
      <c r="IN32" s="27"/>
      <c r="IO32" s="27"/>
      <c r="IP32" s="27"/>
      <c r="IQ32" s="27"/>
      <c r="IR32" s="27"/>
      <c r="IS32" s="27"/>
      <c r="IT32" s="27"/>
      <c r="IU32" s="27"/>
    </row>
    <row r="33" spans="2:255" ht="12.75">
      <c r="B33" s="27"/>
      <c r="C33" s="27"/>
      <c r="D33" s="27"/>
      <c r="E33" s="27"/>
      <c r="F33" s="27"/>
      <c r="G33" s="27">
        <v>0</v>
      </c>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5"/>
      <c r="HQ33" s="25"/>
      <c r="HR33" s="25"/>
      <c r="HS33" s="2"/>
      <c r="HT33" s="2"/>
      <c r="HU33" s="2"/>
      <c r="HV33" s="2"/>
      <c r="HW33" s="2"/>
      <c r="HX33" s="2"/>
      <c r="HY33" s="2"/>
      <c r="HZ33" s="2"/>
      <c r="IA33" s="2"/>
      <c r="IB33" s="2"/>
      <c r="IC33" s="2"/>
      <c r="ID33" s="3"/>
      <c r="IE33" s="27"/>
      <c r="IF33" s="25"/>
      <c r="IH33" s="25"/>
      <c r="II33" s="25"/>
      <c r="IJ33" s="25"/>
      <c r="IK33" s="27"/>
      <c r="IL33" s="27"/>
      <c r="IM33" s="27"/>
      <c r="IN33" s="27"/>
      <c r="IO33" s="27"/>
      <c r="IP33" s="27"/>
      <c r="IQ33" s="27"/>
      <c r="IR33" s="27"/>
      <c r="IS33" s="27"/>
      <c r="IT33" s="27"/>
      <c r="IU33" s="27"/>
    </row>
    <row r="34" spans="2:255" ht="12.75" hidden="1">
      <c r="B34" s="27"/>
      <c r="C34" s="27"/>
      <c r="D34" s="27"/>
      <c r="E34" s="27"/>
      <c r="F34" s="27"/>
      <c r="G34" s="80">
        <v>0</v>
      </c>
      <c r="H34" s="27"/>
      <c r="I34" s="74"/>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Q34" s="25"/>
      <c r="HR34" s="25"/>
      <c r="HS34" s="19" t="s">
        <v>19</v>
      </c>
      <c r="HT34" s="10" t="s">
        <v>15</v>
      </c>
      <c r="HU34" s="10" t="s">
        <v>17</v>
      </c>
      <c r="HV34" s="10" t="s">
        <v>15</v>
      </c>
      <c r="HW34" s="10" t="s">
        <v>22</v>
      </c>
      <c r="HX34" s="10" t="s">
        <v>15</v>
      </c>
      <c r="HY34" s="10" t="s">
        <v>23</v>
      </c>
      <c r="HZ34" s="10" t="s">
        <v>15</v>
      </c>
      <c r="IA34" s="10" t="s">
        <v>24</v>
      </c>
      <c r="IB34" s="10" t="s">
        <v>15</v>
      </c>
      <c r="IC34" s="12" t="s">
        <v>25</v>
      </c>
      <c r="ID34" s="20"/>
      <c r="IE34" s="27"/>
      <c r="IF34" s="25"/>
      <c r="IH34" s="25"/>
      <c r="II34" s="25"/>
      <c r="IJ34" s="25"/>
      <c r="IK34" s="27"/>
      <c r="IL34" s="27"/>
      <c r="IM34" s="27"/>
      <c r="IN34" s="27"/>
      <c r="IO34" s="27"/>
      <c r="IP34" s="27"/>
      <c r="IQ34" s="27"/>
      <c r="IR34" s="27"/>
      <c r="IS34" s="27"/>
      <c r="IT34" s="27"/>
      <c r="IU34" s="27"/>
    </row>
    <row r="35" spans="2:255" ht="12.75" hidden="1">
      <c r="B35" s="92"/>
      <c r="C35" s="92"/>
      <c r="D35" s="27"/>
      <c r="E35" s="27"/>
      <c r="F35" s="27"/>
      <c r="G35" s="81">
        <f>G29*G33*F34</f>
        <v>0</v>
      </c>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Q35" s="25"/>
      <c r="HR35" s="82"/>
      <c r="HS35" s="3">
        <v>1</v>
      </c>
      <c r="HT35" s="7">
        <f aca="true" t="shared" si="0" ref="HT35:HT45">CHOOSE($HT$13,B53,B66,B79,B92,B105,B118,B131,B144,B157,B170,B183)</f>
        <v>18</v>
      </c>
      <c r="HU35" s="7">
        <f aca="true" t="shared" si="1" ref="HU35:HU45">CHOOSE($HT$13,C53,C66,C79,C92,C105,C118,C131,C144,C157,C170,C183)</f>
        <v>100</v>
      </c>
      <c r="HV35" s="7">
        <f aca="true" t="shared" si="2" ref="HV35:HV45">CHOOSE($HT$14,B53,B66,B79,B92,B105,B118,B131,B144,B157,B170,B183)</f>
        <v>250</v>
      </c>
      <c r="HW35" s="7">
        <f aca="true" t="shared" si="3" ref="HW35:HW45">CHOOSE($HT$14,C53,C66,C79,C92,C105,C118,C131,C144,C157,C170,C183)</f>
        <v>94</v>
      </c>
      <c r="HX35" s="7">
        <f aca="true" t="shared" si="4" ref="HX35:HX45">CHOOSE($HT$15,B53,B66,B79,B92,B105,B118,B131,B144,B157,B170,B183)</f>
        <v>35</v>
      </c>
      <c r="HY35" s="7">
        <f aca="true" t="shared" si="5" ref="HY35:HY45">CHOOSE($HT$15,C53,C66,C79,C92,C105,C118,C131,C144,C157,C170,C183)</f>
        <v>51</v>
      </c>
      <c r="HZ35" s="7">
        <f aca="true" t="shared" si="6" ref="HZ35:HZ45">CHOOSE($HT$16,B53,B66,B79,B92,B105,B118,B131,B144,B157,B170,B183)</f>
        <v>14</v>
      </c>
      <c r="IA35" s="7">
        <f aca="true" t="shared" si="7" ref="IA35:IA45">CHOOSE($HT$16,C53,C66,C79,C92,C105,C118,C131,C144,C157,C170,C183)</f>
        <v>96</v>
      </c>
      <c r="IB35" s="7">
        <f>CHOOSE($HT$17,B53,B66,B79,B92,B105,B118,B131,B144,B157,B170,B183)</f>
        <v>35</v>
      </c>
      <c r="IC35" s="18">
        <f aca="true" t="shared" si="8" ref="IC35:IC45">CHOOSE($HT$17,C53,C66,C79,C92,C105,C118,C131,C144,C157,C170,C183)</f>
        <v>51</v>
      </c>
      <c r="ID35" s="3"/>
      <c r="IE35" s="27"/>
      <c r="IF35" s="25"/>
      <c r="IH35" s="25"/>
      <c r="II35" s="25"/>
      <c r="IJ35" s="25"/>
      <c r="IK35" s="27"/>
      <c r="IL35" s="27"/>
      <c r="IM35" s="27"/>
      <c r="IN35" s="27"/>
      <c r="IO35" s="27"/>
      <c r="IP35" s="27"/>
      <c r="IQ35" s="27"/>
      <c r="IR35" s="27"/>
      <c r="IS35" s="27"/>
      <c r="IT35" s="27"/>
      <c r="IU35" s="27"/>
    </row>
    <row r="36" spans="2:255" ht="12.75" hidden="1">
      <c r="B36" s="92"/>
      <c r="C36" s="92"/>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R36" s="82"/>
      <c r="HS36" s="1">
        <v>2</v>
      </c>
      <c r="HT36" s="2">
        <f t="shared" si="0"/>
        <v>35</v>
      </c>
      <c r="HU36" s="2">
        <f t="shared" si="1"/>
        <v>129</v>
      </c>
      <c r="HV36" s="7">
        <f t="shared" si="2"/>
        <v>320</v>
      </c>
      <c r="HW36" s="7">
        <f t="shared" si="3"/>
        <v>100</v>
      </c>
      <c r="HX36" s="7">
        <f t="shared" si="4"/>
        <v>50</v>
      </c>
      <c r="HY36" s="7">
        <f t="shared" si="5"/>
        <v>72</v>
      </c>
      <c r="HZ36" s="7">
        <f t="shared" si="6"/>
        <v>21</v>
      </c>
      <c r="IA36" s="7">
        <f t="shared" si="7"/>
        <v>100</v>
      </c>
      <c r="IB36" s="7">
        <f aca="true" t="shared" si="9" ref="IB36:IB45">CHOOSE($HT$17,B54,B67,B80,B93,B106,B119,B132,B145,B158,B171,B184)</f>
        <v>50</v>
      </c>
      <c r="IC36" s="18">
        <f t="shared" si="8"/>
        <v>72</v>
      </c>
      <c r="ID36" s="3"/>
      <c r="IE36" s="27"/>
      <c r="IF36" s="25"/>
      <c r="IH36" s="25"/>
      <c r="II36" s="25"/>
      <c r="IJ36" s="25"/>
      <c r="IK36" s="27"/>
      <c r="IL36" s="27"/>
      <c r="IM36" s="27"/>
      <c r="IN36" s="27"/>
      <c r="IO36" s="27"/>
      <c r="IP36" s="27"/>
      <c r="IQ36" s="27"/>
      <c r="IR36" s="27"/>
      <c r="IS36" s="27"/>
      <c r="IT36" s="27"/>
      <c r="IU36" s="27"/>
    </row>
    <row r="37" spans="2:255" ht="12.75" hidden="1">
      <c r="B37" s="3"/>
      <c r="C37" s="3"/>
      <c r="D37" s="27"/>
      <c r="E37" s="27"/>
      <c r="F37" s="27"/>
      <c r="G37" s="80"/>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R37" s="82"/>
      <c r="HS37" s="1">
        <v>3</v>
      </c>
      <c r="HT37" s="2">
        <f t="shared" si="0"/>
        <v>55</v>
      </c>
      <c r="HU37" s="2">
        <f t="shared" si="1"/>
        <v>134</v>
      </c>
      <c r="HV37" s="7">
        <f t="shared" si="2"/>
        <v>400</v>
      </c>
      <c r="HW37" s="7">
        <f t="shared" si="3"/>
        <v>105</v>
      </c>
      <c r="HX37" s="7">
        <f t="shared" si="4"/>
        <v>70</v>
      </c>
      <c r="HY37" s="7">
        <f t="shared" si="5"/>
        <v>86</v>
      </c>
      <c r="HZ37" s="7">
        <f t="shared" si="6"/>
        <v>28</v>
      </c>
      <c r="IA37" s="7">
        <f t="shared" si="7"/>
        <v>104</v>
      </c>
      <c r="IB37" s="7">
        <f t="shared" si="9"/>
        <v>70</v>
      </c>
      <c r="IC37" s="18">
        <f t="shared" si="8"/>
        <v>86</v>
      </c>
      <c r="ID37" s="1"/>
      <c r="IH37" s="25"/>
      <c r="II37" s="25"/>
      <c r="IJ37" s="25"/>
      <c r="IK37" s="27"/>
      <c r="IL37" s="27"/>
      <c r="IM37" s="27"/>
      <c r="IN37" s="27"/>
      <c r="IO37" s="27"/>
      <c r="IP37" s="27"/>
      <c r="IQ37" s="27"/>
      <c r="IR37" s="27"/>
      <c r="IS37" s="27"/>
      <c r="IT37" s="27"/>
      <c r="IU37" s="27"/>
    </row>
    <row r="38" spans="2:255" ht="12.75" hidden="1">
      <c r="B38" s="3"/>
      <c r="C38" s="3"/>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R38" s="82"/>
      <c r="HS38" s="1">
        <v>4</v>
      </c>
      <c r="HT38" s="2">
        <f t="shared" si="0"/>
        <v>90</v>
      </c>
      <c r="HU38" s="2">
        <f t="shared" si="1"/>
        <v>144</v>
      </c>
      <c r="HV38" s="7">
        <f t="shared" si="2"/>
        <v>750</v>
      </c>
      <c r="HW38" s="7">
        <f t="shared" si="3"/>
        <v>100</v>
      </c>
      <c r="HX38" s="7">
        <f t="shared" si="4"/>
        <v>100</v>
      </c>
      <c r="HY38" s="7">
        <f t="shared" si="5"/>
        <v>95</v>
      </c>
      <c r="HZ38" s="7">
        <f t="shared" si="6"/>
        <v>35</v>
      </c>
      <c r="IA38" s="7">
        <f t="shared" si="7"/>
        <v>104</v>
      </c>
      <c r="IB38" s="7">
        <f t="shared" si="9"/>
        <v>100</v>
      </c>
      <c r="IC38" s="18">
        <f t="shared" si="8"/>
        <v>95</v>
      </c>
      <c r="ID38" s="1"/>
      <c r="IH38" s="25"/>
      <c r="II38" s="25"/>
      <c r="IJ38" s="25"/>
      <c r="IK38" s="27"/>
      <c r="IL38" s="27"/>
      <c r="IM38" s="27"/>
      <c r="IN38" s="27"/>
      <c r="IO38" s="27"/>
      <c r="IP38" s="27"/>
      <c r="IQ38" s="27"/>
      <c r="IR38" s="27"/>
      <c r="IS38" s="27"/>
      <c r="IT38" s="27"/>
      <c r="IU38" s="27"/>
    </row>
    <row r="39" spans="2:255" ht="12.75" hidden="1">
      <c r="B39" s="1"/>
      <c r="C39" s="3"/>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R39" s="82"/>
      <c r="HS39" s="2">
        <v>5</v>
      </c>
      <c r="HT39" s="2">
        <f t="shared" si="0"/>
        <v>135</v>
      </c>
      <c r="HU39" s="2">
        <f t="shared" si="1"/>
        <v>159</v>
      </c>
      <c r="HV39" s="7">
        <f t="shared" si="2"/>
        <v>1000</v>
      </c>
      <c r="HW39" s="7">
        <f t="shared" si="3"/>
        <v>100</v>
      </c>
      <c r="HX39" s="7">
        <f t="shared" si="4"/>
        <v>150</v>
      </c>
      <c r="HY39" s="7">
        <f t="shared" si="5"/>
        <v>103</v>
      </c>
      <c r="HZ39" s="7">
        <f t="shared" si="6"/>
        <v>0</v>
      </c>
      <c r="IA39" s="7">
        <f t="shared" si="7"/>
        <v>0</v>
      </c>
      <c r="IB39" s="7">
        <f t="shared" si="9"/>
        <v>150</v>
      </c>
      <c r="IC39" s="18">
        <f t="shared" si="8"/>
        <v>103</v>
      </c>
      <c r="ID39" s="1"/>
      <c r="IH39" s="25"/>
      <c r="II39" s="25"/>
      <c r="IJ39" s="25"/>
      <c r="IK39" s="27"/>
      <c r="IL39" s="27"/>
      <c r="IM39" s="27"/>
      <c r="IN39" s="27"/>
      <c r="IO39" s="27"/>
      <c r="IP39" s="27"/>
      <c r="IQ39" s="27"/>
      <c r="IR39" s="27"/>
      <c r="IS39" s="27"/>
      <c r="IT39" s="27"/>
      <c r="IU39" s="27"/>
    </row>
    <row r="40" spans="2:255" ht="12.75" hidden="1">
      <c r="B40" s="1"/>
      <c r="C40" s="3"/>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R40" s="82"/>
      <c r="HS40" s="3">
        <v>6</v>
      </c>
      <c r="HT40" s="2">
        <f t="shared" si="0"/>
        <v>180</v>
      </c>
      <c r="HU40" s="2">
        <f t="shared" si="1"/>
        <v>183</v>
      </c>
      <c r="HV40" s="7">
        <f t="shared" si="2"/>
        <v>0</v>
      </c>
      <c r="HW40" s="7">
        <f t="shared" si="3"/>
        <v>0</v>
      </c>
      <c r="HX40" s="7">
        <f t="shared" si="4"/>
        <v>250</v>
      </c>
      <c r="HY40" s="7">
        <f t="shared" si="5"/>
        <v>118</v>
      </c>
      <c r="HZ40" s="7">
        <f t="shared" si="6"/>
        <v>0</v>
      </c>
      <c r="IA40" s="7">
        <f t="shared" si="7"/>
        <v>0</v>
      </c>
      <c r="IB40" s="7">
        <f t="shared" si="9"/>
        <v>250</v>
      </c>
      <c r="IC40" s="18">
        <f t="shared" si="8"/>
        <v>118</v>
      </c>
      <c r="ID40" s="1"/>
      <c r="IH40" s="25"/>
      <c r="II40" s="25"/>
      <c r="IJ40" s="25"/>
      <c r="IK40" s="27"/>
      <c r="IL40" s="27"/>
      <c r="IM40" s="27"/>
      <c r="IN40" s="27"/>
      <c r="IO40" s="27"/>
      <c r="IP40" s="27"/>
      <c r="IQ40" s="27"/>
      <c r="IR40" s="27"/>
      <c r="IS40" s="27"/>
      <c r="IT40" s="27"/>
      <c r="IU40" s="27"/>
    </row>
    <row r="41" spans="2:255" ht="12.75" hidden="1">
      <c r="B41" s="1"/>
      <c r="C41" s="3"/>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R41" s="82"/>
      <c r="HS41" s="3">
        <v>7</v>
      </c>
      <c r="HT41" s="2">
        <f t="shared" si="0"/>
        <v>0</v>
      </c>
      <c r="HU41" s="2">
        <f t="shared" si="1"/>
        <v>0</v>
      </c>
      <c r="HV41" s="7">
        <f t="shared" si="2"/>
        <v>0</v>
      </c>
      <c r="HW41" s="7">
        <f t="shared" si="3"/>
        <v>0</v>
      </c>
      <c r="HX41" s="7">
        <f t="shared" si="4"/>
        <v>400</v>
      </c>
      <c r="HY41" s="7">
        <f t="shared" si="5"/>
        <v>128</v>
      </c>
      <c r="HZ41" s="7">
        <f t="shared" si="6"/>
        <v>0</v>
      </c>
      <c r="IA41" s="7">
        <f t="shared" si="7"/>
        <v>0</v>
      </c>
      <c r="IB41" s="7">
        <f t="shared" si="9"/>
        <v>400</v>
      </c>
      <c r="IC41" s="18">
        <f t="shared" si="8"/>
        <v>128</v>
      </c>
      <c r="ID41" s="1"/>
      <c r="IH41" s="25"/>
      <c r="II41" s="25"/>
      <c r="IJ41" s="25"/>
      <c r="IK41" s="27"/>
      <c r="IL41" s="27"/>
      <c r="IM41" s="27"/>
      <c r="IN41" s="27"/>
      <c r="IO41" s="27"/>
      <c r="IP41" s="27"/>
      <c r="IQ41" s="27"/>
      <c r="IR41" s="27"/>
      <c r="IS41" s="27"/>
      <c r="IT41" s="27"/>
      <c r="IU41" s="27"/>
    </row>
    <row r="42" spans="2:255" ht="12.75" hidden="1">
      <c r="B42" s="1"/>
      <c r="C42" s="3"/>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R42" s="82"/>
      <c r="HS42" s="3">
        <v>8</v>
      </c>
      <c r="HT42" s="2">
        <f t="shared" si="0"/>
        <v>0</v>
      </c>
      <c r="HU42" s="2">
        <f t="shared" si="1"/>
        <v>0</v>
      </c>
      <c r="HV42" s="7">
        <f t="shared" si="2"/>
        <v>0</v>
      </c>
      <c r="HW42" s="7">
        <f t="shared" si="3"/>
        <v>0</v>
      </c>
      <c r="HX42" s="7">
        <f t="shared" si="4"/>
        <v>600</v>
      </c>
      <c r="HY42" s="7">
        <f t="shared" si="5"/>
        <v>150</v>
      </c>
      <c r="HZ42" s="7">
        <f t="shared" si="6"/>
        <v>0</v>
      </c>
      <c r="IA42" s="7">
        <f t="shared" si="7"/>
        <v>0</v>
      </c>
      <c r="IB42" s="7">
        <f t="shared" si="9"/>
        <v>600</v>
      </c>
      <c r="IC42" s="18">
        <f t="shared" si="8"/>
        <v>150</v>
      </c>
      <c r="ID42" s="1"/>
      <c r="IH42" s="25"/>
      <c r="II42" s="25"/>
      <c r="IJ42" s="25"/>
      <c r="IK42" s="27"/>
      <c r="IL42" s="27"/>
      <c r="IM42" s="27"/>
      <c r="IN42" s="27"/>
      <c r="IO42" s="27"/>
      <c r="IP42" s="27"/>
      <c r="IQ42" s="27"/>
      <c r="IR42" s="27"/>
      <c r="IS42" s="27"/>
      <c r="IT42" s="27"/>
      <c r="IU42" s="27"/>
    </row>
    <row r="43" spans="2:255" ht="12.75" hidden="1">
      <c r="B43" s="1"/>
      <c r="C43" s="3"/>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R43" s="82"/>
      <c r="HS43" s="3">
        <v>9</v>
      </c>
      <c r="HT43" s="2">
        <f t="shared" si="0"/>
        <v>0</v>
      </c>
      <c r="HU43" s="2">
        <f t="shared" si="1"/>
        <v>0</v>
      </c>
      <c r="HV43" s="7">
        <f t="shared" si="2"/>
        <v>0</v>
      </c>
      <c r="HW43" s="7">
        <f t="shared" si="3"/>
        <v>0</v>
      </c>
      <c r="HX43" s="7">
        <f t="shared" si="4"/>
        <v>0</v>
      </c>
      <c r="HY43" s="7">
        <f t="shared" si="5"/>
        <v>0</v>
      </c>
      <c r="HZ43" s="7">
        <f t="shared" si="6"/>
        <v>0</v>
      </c>
      <c r="IA43" s="7">
        <f t="shared" si="7"/>
        <v>0</v>
      </c>
      <c r="IB43" s="7">
        <f t="shared" si="9"/>
        <v>0</v>
      </c>
      <c r="IC43" s="18">
        <f t="shared" si="8"/>
        <v>0</v>
      </c>
      <c r="ID43" s="1"/>
      <c r="IH43" s="25"/>
      <c r="II43" s="25"/>
      <c r="IJ43" s="25"/>
      <c r="IK43" s="27"/>
      <c r="IL43" s="27"/>
      <c r="IM43" s="27"/>
      <c r="IN43" s="27"/>
      <c r="IO43" s="27"/>
      <c r="IP43" s="27"/>
      <c r="IQ43" s="27"/>
      <c r="IR43" s="27"/>
      <c r="IS43" s="27"/>
      <c r="IT43" s="27"/>
      <c r="IU43" s="27"/>
    </row>
    <row r="44" spans="2:255" ht="12.75" hidden="1">
      <c r="B44" s="1"/>
      <c r="C44" s="3"/>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R44" s="82"/>
      <c r="HS44" s="3">
        <v>10</v>
      </c>
      <c r="HT44" s="2">
        <f t="shared" si="0"/>
        <v>0</v>
      </c>
      <c r="HU44" s="2">
        <f t="shared" si="1"/>
        <v>0</v>
      </c>
      <c r="HV44" s="7">
        <f t="shared" si="2"/>
        <v>0</v>
      </c>
      <c r="HW44" s="7">
        <f t="shared" si="3"/>
        <v>0</v>
      </c>
      <c r="HX44" s="7">
        <f t="shared" si="4"/>
        <v>0</v>
      </c>
      <c r="HY44" s="7">
        <f t="shared" si="5"/>
        <v>0</v>
      </c>
      <c r="HZ44" s="7">
        <f t="shared" si="6"/>
        <v>0</v>
      </c>
      <c r="IA44" s="7">
        <f t="shared" si="7"/>
        <v>0</v>
      </c>
      <c r="IB44" s="7">
        <f t="shared" si="9"/>
        <v>0</v>
      </c>
      <c r="IC44" s="18">
        <f t="shared" si="8"/>
        <v>0</v>
      </c>
      <c r="ID44" s="1"/>
      <c r="IH44" s="25"/>
      <c r="II44" s="25"/>
      <c r="IJ44" s="25"/>
      <c r="IK44" s="27"/>
      <c r="IL44" s="27"/>
      <c r="IM44" s="27"/>
      <c r="IN44" s="27"/>
      <c r="IO44" s="27"/>
      <c r="IP44" s="27"/>
      <c r="IQ44" s="27"/>
      <c r="IR44" s="27"/>
      <c r="IS44" s="27"/>
      <c r="IT44" s="27"/>
      <c r="IU44" s="27"/>
    </row>
    <row r="45" spans="2:255" ht="13.5" hidden="1" thickBot="1">
      <c r="B45" s="1"/>
      <c r="C45" s="3"/>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R45" s="82"/>
      <c r="HS45" s="41">
        <v>11</v>
      </c>
      <c r="HT45" s="2">
        <f t="shared" si="0"/>
        <v>0</v>
      </c>
      <c r="HU45" s="2">
        <f t="shared" si="1"/>
        <v>0</v>
      </c>
      <c r="HV45" s="7">
        <f t="shared" si="2"/>
        <v>0</v>
      </c>
      <c r="HW45" s="7">
        <f t="shared" si="3"/>
        <v>0</v>
      </c>
      <c r="HX45" s="7">
        <f t="shared" si="4"/>
        <v>0</v>
      </c>
      <c r="HY45" s="44">
        <f t="shared" si="5"/>
        <v>0</v>
      </c>
      <c r="HZ45" s="44">
        <f t="shared" si="6"/>
        <v>0</v>
      </c>
      <c r="IA45" s="44">
        <f t="shared" si="7"/>
        <v>0</v>
      </c>
      <c r="IB45" s="45">
        <f t="shared" si="9"/>
        <v>0</v>
      </c>
      <c r="IC45" s="46">
        <f t="shared" si="8"/>
        <v>0</v>
      </c>
      <c r="ID45" s="1"/>
      <c r="IH45" s="25"/>
      <c r="II45" s="25"/>
      <c r="IJ45" s="25"/>
      <c r="IK45" s="27"/>
      <c r="IL45" s="27"/>
      <c r="IM45" s="27"/>
      <c r="IN45" s="27"/>
      <c r="IO45" s="27"/>
      <c r="IP45" s="27"/>
      <c r="IQ45" s="27"/>
      <c r="IR45" s="27"/>
      <c r="IS45" s="27"/>
      <c r="IT45" s="27"/>
      <c r="IU45" s="27"/>
    </row>
    <row r="46" spans="2:255" ht="12.75" hidden="1">
      <c r="B46" s="1"/>
      <c r="C46" s="3"/>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S46" s="2"/>
      <c r="HT46" s="42"/>
      <c r="HU46" s="42"/>
      <c r="HV46" s="43"/>
      <c r="HW46" s="43"/>
      <c r="HX46" s="43"/>
      <c r="HY46" s="7"/>
      <c r="HZ46" s="1"/>
      <c r="IA46" s="1"/>
      <c r="IB46" s="1"/>
      <c r="IC46" s="1"/>
      <c r="ID46" s="1"/>
      <c r="IH46" s="25"/>
      <c r="II46" s="25"/>
      <c r="IJ46" s="25"/>
      <c r="IK46" s="27"/>
      <c r="IL46" s="27"/>
      <c r="IM46" s="27"/>
      <c r="IN46" s="27"/>
      <c r="IO46" s="27"/>
      <c r="IP46" s="27"/>
      <c r="IQ46" s="27"/>
      <c r="IR46" s="27"/>
      <c r="IS46" s="27"/>
      <c r="IT46" s="27"/>
      <c r="IU46" s="27"/>
    </row>
    <row r="47" spans="2:255" ht="12.75" hidden="1">
      <c r="B47" s="1"/>
      <c r="C47" s="1"/>
      <c r="HS47" s="25"/>
      <c r="HT47" s="25"/>
      <c r="HU47" s="25"/>
      <c r="HV47" s="48"/>
      <c r="HW47" s="48"/>
      <c r="HX47" s="48"/>
      <c r="HY47" s="48"/>
      <c r="IH47" s="25"/>
      <c r="II47" s="25"/>
      <c r="IJ47" s="25"/>
      <c r="IK47" s="27"/>
      <c r="IL47" s="27"/>
      <c r="IM47" s="27"/>
      <c r="IN47" s="27"/>
      <c r="IO47" s="27"/>
      <c r="IP47" s="27"/>
      <c r="IQ47" s="27"/>
      <c r="IR47" s="27"/>
      <c r="IS47" s="27"/>
      <c r="IT47" s="27"/>
      <c r="IU47" s="27"/>
    </row>
    <row r="48" spans="2:255" ht="12.75" hidden="1">
      <c r="B48" s="1"/>
      <c r="C48" s="1"/>
      <c r="IH48" s="25"/>
      <c r="II48" s="25"/>
      <c r="IJ48" s="25"/>
      <c r="IK48" s="27"/>
      <c r="IL48" s="27"/>
      <c r="IM48" s="27"/>
      <c r="IN48" s="27"/>
      <c r="IO48" s="27"/>
      <c r="IP48" s="27"/>
      <c r="IQ48" s="27"/>
      <c r="IR48" s="27"/>
      <c r="IS48" s="27"/>
      <c r="IT48" s="27"/>
      <c r="IU48" s="27"/>
    </row>
    <row r="49" spans="2:255" ht="12.75" hidden="1">
      <c r="B49" s="1"/>
      <c r="C49" s="1"/>
      <c r="IH49" s="25"/>
      <c r="II49" s="25"/>
      <c r="IJ49" s="25"/>
      <c r="IK49" s="27"/>
      <c r="IL49" s="27"/>
      <c r="IM49" s="27"/>
      <c r="IN49" s="27"/>
      <c r="IO49" s="27"/>
      <c r="IP49" s="27"/>
      <c r="IQ49" s="27"/>
      <c r="IR49" s="27"/>
      <c r="IS49" s="27"/>
      <c r="IT49" s="27"/>
      <c r="IU49" s="27"/>
    </row>
    <row r="50" spans="2:255" ht="12.75" hidden="1">
      <c r="B50" s="1"/>
      <c r="C50" s="1"/>
      <c r="IH50" s="25"/>
      <c r="II50" s="25"/>
      <c r="IJ50" s="25"/>
      <c r="IK50" s="27"/>
      <c r="IL50" s="27"/>
      <c r="IM50" s="27"/>
      <c r="IN50" s="27"/>
      <c r="IO50" s="27"/>
      <c r="IP50" s="27"/>
      <c r="IQ50" s="27"/>
      <c r="IR50" s="27"/>
      <c r="IS50" s="27"/>
      <c r="IT50" s="27"/>
      <c r="IU50" s="27"/>
    </row>
    <row r="51" spans="2:255" ht="12.75" hidden="1">
      <c r="B51" s="1"/>
      <c r="C51" s="1"/>
      <c r="IH51" s="25"/>
      <c r="II51" s="25"/>
      <c r="IJ51" s="25"/>
      <c r="IK51" s="27"/>
      <c r="IL51" s="27"/>
      <c r="IM51" s="27"/>
      <c r="IN51" s="27"/>
      <c r="IO51" s="27"/>
      <c r="IP51" s="27"/>
      <c r="IQ51" s="27"/>
      <c r="IR51" s="27"/>
      <c r="IS51" s="27"/>
      <c r="IT51" s="27"/>
      <c r="IU51" s="27"/>
    </row>
    <row r="52" spans="2:255" ht="12.75" hidden="1">
      <c r="B52" s="2" t="s">
        <v>4</v>
      </c>
      <c r="C52" s="2"/>
      <c r="D52" s="25"/>
      <c r="IH52" s="25"/>
      <c r="II52" s="25"/>
      <c r="IJ52" s="25"/>
      <c r="IK52" s="27"/>
      <c r="IL52" s="27"/>
      <c r="IM52" s="27"/>
      <c r="IN52" s="27"/>
      <c r="IO52" s="27"/>
      <c r="IP52" s="27"/>
      <c r="IQ52" s="27"/>
      <c r="IR52" s="27"/>
      <c r="IS52" s="27"/>
      <c r="IT52" s="27"/>
      <c r="IU52" s="27"/>
    </row>
    <row r="53" spans="2:255" ht="12.75" hidden="1">
      <c r="B53" s="2">
        <v>25</v>
      </c>
      <c r="C53" s="3">
        <v>9</v>
      </c>
      <c r="D53" s="25"/>
      <c r="IH53" s="25"/>
      <c r="II53" s="25"/>
      <c r="IJ53" s="25"/>
      <c r="IK53" s="27"/>
      <c r="IL53" s="27"/>
      <c r="IM53" s="27"/>
      <c r="IN53" s="27"/>
      <c r="IO53" s="27"/>
      <c r="IP53" s="27"/>
      <c r="IQ53" s="27"/>
      <c r="IR53" s="27"/>
      <c r="IS53" s="27"/>
      <c r="IT53" s="27"/>
      <c r="IU53" s="27"/>
    </row>
    <row r="54" spans="2:255" ht="12.75" hidden="1">
      <c r="B54" s="2">
        <v>40</v>
      </c>
      <c r="C54" s="3">
        <v>10</v>
      </c>
      <c r="D54" s="25"/>
      <c r="IH54" s="25"/>
      <c r="II54" s="25"/>
      <c r="IJ54" s="25"/>
      <c r="IK54" s="27"/>
      <c r="IL54" s="27"/>
      <c r="IM54" s="27"/>
      <c r="IN54" s="27"/>
      <c r="IO54" s="27"/>
      <c r="IP54" s="27"/>
      <c r="IQ54" s="27"/>
      <c r="IR54" s="27"/>
      <c r="IS54" s="27"/>
      <c r="IT54" s="27"/>
      <c r="IU54" s="27"/>
    </row>
    <row r="55" spans="2:255" ht="12.75" hidden="1">
      <c r="B55" s="2">
        <v>60</v>
      </c>
      <c r="C55" s="3">
        <v>12</v>
      </c>
      <c r="D55" s="25"/>
      <c r="IH55" s="25"/>
      <c r="II55" s="25"/>
      <c r="IJ55" s="25"/>
      <c r="IK55" s="27"/>
      <c r="IL55" s="27"/>
      <c r="IM55" s="27"/>
      <c r="IN55" s="27"/>
      <c r="IO55" s="27"/>
      <c r="IP55" s="27"/>
      <c r="IQ55" s="27"/>
      <c r="IR55" s="27"/>
      <c r="IS55" s="27"/>
      <c r="IT55" s="27"/>
      <c r="IU55" s="27"/>
    </row>
    <row r="56" spans="2:255" ht="12.75" hidden="1">
      <c r="B56" s="2">
        <v>75</v>
      </c>
      <c r="C56" s="3">
        <v>12</v>
      </c>
      <c r="D56" s="25"/>
      <c r="IH56" s="25"/>
      <c r="II56" s="25"/>
      <c r="IJ56" s="27"/>
      <c r="IK56" s="27"/>
      <c r="IL56" s="27"/>
      <c r="IM56" s="27"/>
      <c r="IN56" s="27"/>
      <c r="IO56" s="27"/>
      <c r="IP56" s="27"/>
      <c r="IQ56" s="27"/>
      <c r="IR56" s="27"/>
      <c r="IS56" s="27"/>
      <c r="IT56" s="27"/>
      <c r="IU56" s="27"/>
    </row>
    <row r="57" spans="2:255" ht="12.75" hidden="1">
      <c r="B57" s="2">
        <v>100</v>
      </c>
      <c r="C57" s="3">
        <v>13</v>
      </c>
      <c r="D57" s="25"/>
      <c r="IH57" s="25"/>
      <c r="II57" s="25"/>
      <c r="IJ57" s="25"/>
      <c r="IK57" s="27"/>
      <c r="IL57" s="27"/>
      <c r="IM57" s="27"/>
      <c r="IN57" s="27"/>
      <c r="IO57" s="27"/>
      <c r="IP57" s="27"/>
      <c r="IQ57" s="27"/>
      <c r="IR57" s="27"/>
      <c r="IS57" s="27"/>
      <c r="IT57" s="27"/>
      <c r="IU57" s="27"/>
    </row>
    <row r="58" spans="2:255" ht="12.75" hidden="1">
      <c r="B58" s="2">
        <v>200</v>
      </c>
      <c r="C58" s="3">
        <v>15</v>
      </c>
      <c r="D58" s="25"/>
      <c r="IH58" s="25"/>
      <c r="II58" s="25"/>
      <c r="IJ58" s="25"/>
      <c r="IK58" s="27"/>
      <c r="IL58" s="27"/>
      <c r="IM58" s="27"/>
      <c r="IN58" s="27"/>
      <c r="IO58" s="27"/>
      <c r="IP58" s="27"/>
      <c r="IQ58" s="27"/>
      <c r="IR58" s="27"/>
      <c r="IS58" s="27"/>
      <c r="IT58" s="27"/>
      <c r="IU58" s="27"/>
    </row>
    <row r="59" spans="2:255" ht="12.75" hidden="1">
      <c r="B59" s="2">
        <v>500</v>
      </c>
      <c r="C59" s="3">
        <v>16</v>
      </c>
      <c r="D59" s="25"/>
      <c r="IH59" s="25"/>
      <c r="II59" s="25"/>
      <c r="IJ59" s="25"/>
      <c r="IK59" s="27"/>
      <c r="IL59" s="27"/>
      <c r="IM59" s="27"/>
      <c r="IN59" s="27"/>
      <c r="IO59" s="27"/>
      <c r="IP59" s="27"/>
      <c r="IQ59" s="27"/>
      <c r="IR59" s="27"/>
      <c r="IS59" s="27"/>
      <c r="IT59" s="27"/>
      <c r="IU59" s="27"/>
    </row>
    <row r="60" spans="2:7" ht="12.75" hidden="1">
      <c r="B60" s="2">
        <v>1000</v>
      </c>
      <c r="C60" s="3">
        <v>18</v>
      </c>
      <c r="D60" s="25"/>
      <c r="F60" s="83"/>
      <c r="G60" s="83"/>
    </row>
    <row r="61" spans="2:7" ht="12.75" hidden="1">
      <c r="B61" s="2"/>
      <c r="C61" s="3"/>
      <c r="D61" s="25"/>
      <c r="F61" s="83"/>
      <c r="G61" s="83"/>
    </row>
    <row r="62" spans="2:7" ht="12.75" hidden="1">
      <c r="B62" s="2"/>
      <c r="C62" s="3"/>
      <c r="D62" s="25"/>
      <c r="F62" s="83"/>
      <c r="G62" s="83"/>
    </row>
    <row r="63" spans="2:7" ht="12.75" hidden="1">
      <c r="B63" s="2"/>
      <c r="C63" s="3"/>
      <c r="D63" s="25"/>
      <c r="F63" s="83"/>
      <c r="G63" s="83"/>
    </row>
    <row r="64" spans="2:244" ht="12.75" hidden="1">
      <c r="B64" s="2"/>
      <c r="C64" s="3"/>
      <c r="D64" s="48"/>
      <c r="E64" s="48"/>
      <c r="F64" s="48"/>
      <c r="G64" s="48"/>
      <c r="IJ64" s="25"/>
    </row>
    <row r="65" spans="2:244" ht="12.75" hidden="1">
      <c r="B65" s="2" t="s">
        <v>5</v>
      </c>
      <c r="C65" s="3"/>
      <c r="D65" s="48"/>
      <c r="E65" s="48"/>
      <c r="F65" s="48"/>
      <c r="G65" s="48"/>
      <c r="IJ65" s="25"/>
    </row>
    <row r="66" spans="2:7" ht="12.75" hidden="1">
      <c r="B66" s="2">
        <v>50</v>
      </c>
      <c r="C66" s="3">
        <v>36</v>
      </c>
      <c r="D66" s="48"/>
      <c r="E66" s="48"/>
      <c r="F66" s="48"/>
      <c r="G66" s="48"/>
    </row>
    <row r="67" spans="2:7" ht="12.75" hidden="1">
      <c r="B67" s="2">
        <v>80</v>
      </c>
      <c r="C67" s="3">
        <v>48</v>
      </c>
      <c r="D67" s="48"/>
      <c r="E67" s="48"/>
      <c r="F67" s="48"/>
      <c r="G67" s="48"/>
    </row>
    <row r="68" spans="2:7" ht="12.75" hidden="1">
      <c r="B68" s="2">
        <v>100</v>
      </c>
      <c r="C68" s="3">
        <v>50</v>
      </c>
      <c r="D68" s="48"/>
      <c r="E68" s="48"/>
      <c r="F68" s="48"/>
      <c r="G68" s="48"/>
    </row>
    <row r="69" spans="2:7" ht="12.75" hidden="1">
      <c r="B69" s="2">
        <v>125</v>
      </c>
      <c r="C69" s="3">
        <v>50</v>
      </c>
      <c r="D69" s="48"/>
      <c r="E69" s="48"/>
      <c r="F69" s="48"/>
      <c r="G69" s="48"/>
    </row>
    <row r="70" spans="2:244" ht="12.75" hidden="1">
      <c r="B70" s="2">
        <v>150</v>
      </c>
      <c r="C70" s="3">
        <v>79</v>
      </c>
      <c r="D70" s="48"/>
      <c r="E70" s="48"/>
      <c r="F70" s="48"/>
      <c r="G70" s="48"/>
      <c r="IJ70" s="25"/>
    </row>
    <row r="71" spans="2:244" ht="12.75" hidden="1">
      <c r="B71" s="2">
        <v>175</v>
      </c>
      <c r="C71" s="3">
        <v>48</v>
      </c>
      <c r="D71" s="48"/>
      <c r="E71" s="48"/>
      <c r="F71" s="48"/>
      <c r="G71" s="48"/>
      <c r="IJ71" s="25"/>
    </row>
    <row r="72" spans="2:244" ht="12.75" hidden="1">
      <c r="B72" s="2">
        <v>250</v>
      </c>
      <c r="C72" s="3">
        <v>52</v>
      </c>
      <c r="D72" s="48"/>
      <c r="E72" s="48"/>
      <c r="F72" s="48"/>
      <c r="G72" s="48"/>
      <c r="IJ72" s="25"/>
    </row>
    <row r="73" spans="2:7" ht="12.75" hidden="1">
      <c r="B73" s="2">
        <v>400</v>
      </c>
      <c r="C73" s="3">
        <v>55</v>
      </c>
      <c r="D73" s="48"/>
      <c r="E73" s="48"/>
      <c r="F73" s="48"/>
      <c r="G73" s="48"/>
    </row>
    <row r="74" spans="2:7" ht="12.75" hidden="1">
      <c r="B74" s="2">
        <v>500</v>
      </c>
      <c r="C74" s="3">
        <v>55</v>
      </c>
      <c r="D74" s="48"/>
      <c r="E74" s="48"/>
      <c r="F74" s="48"/>
      <c r="G74" s="48"/>
    </row>
    <row r="75" spans="2:244" ht="12.75" hidden="1">
      <c r="B75" s="2">
        <v>700</v>
      </c>
      <c r="C75" s="3">
        <v>57</v>
      </c>
      <c r="D75" s="48"/>
      <c r="E75" s="48"/>
      <c r="F75" s="48"/>
      <c r="G75" s="48"/>
      <c r="IJ75" s="25"/>
    </row>
    <row r="76" spans="2:244" ht="12.75" hidden="1">
      <c r="B76" s="2">
        <v>1000</v>
      </c>
      <c r="C76" s="3">
        <v>60</v>
      </c>
      <c r="D76" s="48"/>
      <c r="E76" s="48"/>
      <c r="F76" s="48"/>
      <c r="G76" s="48"/>
      <c r="IJ76" s="25"/>
    </row>
    <row r="77" spans="2:244" ht="12.75" hidden="1">
      <c r="B77" s="2"/>
      <c r="C77" s="2"/>
      <c r="D77" s="48"/>
      <c r="E77" s="48"/>
      <c r="F77" s="48"/>
      <c r="G77" s="48"/>
      <c r="IJ77" s="25"/>
    </row>
    <row r="78" spans="2:244" ht="12.75" hidden="1">
      <c r="B78" s="2" t="s">
        <v>11</v>
      </c>
      <c r="C78" s="2"/>
      <c r="D78" s="48"/>
      <c r="E78" s="48"/>
      <c r="F78" s="48"/>
      <c r="G78" s="48"/>
      <c r="IJ78" s="25"/>
    </row>
    <row r="79" spans="2:7" ht="12.75" hidden="1">
      <c r="B79" s="2">
        <v>70</v>
      </c>
      <c r="C79" s="3">
        <v>73</v>
      </c>
      <c r="D79" s="48"/>
      <c r="E79" s="48"/>
      <c r="F79" s="48"/>
      <c r="G79" s="48"/>
    </row>
    <row r="80" spans="2:7" ht="12.75" hidden="1">
      <c r="B80" s="2">
        <v>100</v>
      </c>
      <c r="C80" s="3">
        <v>85</v>
      </c>
      <c r="D80" s="48"/>
      <c r="E80" s="48"/>
      <c r="F80" s="48"/>
      <c r="G80" s="48"/>
    </row>
    <row r="81" spans="2:7" ht="12.75" hidden="1">
      <c r="B81" s="2">
        <v>150</v>
      </c>
      <c r="C81" s="3">
        <v>87</v>
      </c>
      <c r="D81" s="48"/>
      <c r="E81" s="48"/>
      <c r="F81" s="48"/>
      <c r="G81" s="48"/>
    </row>
    <row r="82" spans="2:7" ht="12.75" hidden="1">
      <c r="B82" s="2">
        <v>250</v>
      </c>
      <c r="C82" s="3">
        <v>73</v>
      </c>
      <c r="D82" s="48"/>
      <c r="E82" s="48"/>
      <c r="F82" s="48"/>
      <c r="G82" s="48"/>
    </row>
    <row r="83" spans="2:244" ht="12.75" hidden="1">
      <c r="B83" s="2">
        <v>400</v>
      </c>
      <c r="C83" s="3">
        <v>100</v>
      </c>
      <c r="D83" s="48"/>
      <c r="E83" s="48"/>
      <c r="F83" s="48"/>
      <c r="G83" s="48"/>
      <c r="IJ83" s="25"/>
    </row>
    <row r="84" spans="2:244" ht="12.75" hidden="1">
      <c r="B84" s="2">
        <v>1000</v>
      </c>
      <c r="C84" s="3">
        <v>115</v>
      </c>
      <c r="D84" s="48"/>
      <c r="E84" s="48"/>
      <c r="F84" s="48"/>
      <c r="G84" s="48"/>
      <c r="IJ84" s="25"/>
    </row>
    <row r="85" spans="2:244" ht="12.75" hidden="1">
      <c r="B85" s="2"/>
      <c r="C85" s="3"/>
      <c r="D85" s="48"/>
      <c r="E85" s="48"/>
      <c r="F85" s="48"/>
      <c r="G85" s="48"/>
      <c r="IJ85" s="25"/>
    </row>
    <row r="86" spans="2:244" ht="12.75" hidden="1">
      <c r="B86" s="2"/>
      <c r="C86" s="3"/>
      <c r="D86" s="48"/>
      <c r="E86" s="48"/>
      <c r="F86" s="48"/>
      <c r="G86" s="48"/>
      <c r="IJ86" s="25"/>
    </row>
    <row r="87" spans="2:244" ht="12.75" hidden="1">
      <c r="B87" s="2"/>
      <c r="C87" s="3"/>
      <c r="D87" s="48"/>
      <c r="E87" s="48"/>
      <c r="F87" s="48"/>
      <c r="G87" s="48"/>
      <c r="IJ87" s="25"/>
    </row>
    <row r="88" spans="2:244" ht="12.75" hidden="1">
      <c r="B88" s="2"/>
      <c r="C88" s="3"/>
      <c r="D88" s="48"/>
      <c r="E88" s="48"/>
      <c r="F88" s="48"/>
      <c r="G88" s="48"/>
      <c r="IJ88" s="25"/>
    </row>
    <row r="89" spans="2:244" ht="12.75" hidden="1">
      <c r="B89" s="2"/>
      <c r="C89" s="3"/>
      <c r="D89" s="48"/>
      <c r="E89" s="48"/>
      <c r="F89" s="48"/>
      <c r="G89" s="48"/>
      <c r="IJ89" s="25"/>
    </row>
    <row r="90" spans="2:7" ht="12.75" hidden="1">
      <c r="B90" s="2"/>
      <c r="C90" s="2"/>
      <c r="D90" s="48"/>
      <c r="E90" s="48"/>
      <c r="F90" s="48"/>
      <c r="G90" s="48"/>
    </row>
    <row r="91" spans="2:7" ht="12.75" hidden="1">
      <c r="B91" s="2" t="s">
        <v>12</v>
      </c>
      <c r="C91" s="2"/>
      <c r="D91" s="48"/>
      <c r="E91" s="48"/>
      <c r="F91" s="48"/>
      <c r="G91" s="48"/>
    </row>
    <row r="92" spans="2:8" ht="12.75" hidden="1">
      <c r="B92" s="2">
        <v>250</v>
      </c>
      <c r="C92" s="3">
        <v>94</v>
      </c>
      <c r="D92" s="48"/>
      <c r="E92" s="48"/>
      <c r="F92" s="48"/>
      <c r="G92" s="48"/>
      <c r="H92" s="70"/>
    </row>
    <row r="93" spans="2:8" ht="12.75" hidden="1">
      <c r="B93" s="2">
        <v>320</v>
      </c>
      <c r="C93" s="3">
        <v>100</v>
      </c>
      <c r="D93" s="48"/>
      <c r="E93" s="48"/>
      <c r="F93" s="48"/>
      <c r="G93" s="48"/>
      <c r="H93" s="70"/>
    </row>
    <row r="94" spans="2:8" ht="12.75" hidden="1">
      <c r="B94" s="2">
        <v>400</v>
      </c>
      <c r="C94" s="3">
        <v>105</v>
      </c>
      <c r="D94" s="48"/>
      <c r="E94" s="48"/>
      <c r="F94" s="48"/>
      <c r="G94" s="48"/>
      <c r="H94" s="70"/>
    </row>
    <row r="95" spans="2:8" ht="12.75" hidden="1">
      <c r="B95" s="2">
        <v>750</v>
      </c>
      <c r="C95" s="3">
        <v>100</v>
      </c>
      <c r="D95" s="48"/>
      <c r="E95" s="48"/>
      <c r="F95" s="48"/>
      <c r="G95" s="48"/>
      <c r="H95" s="70"/>
    </row>
    <row r="96" spans="2:8" ht="12.75" hidden="1">
      <c r="B96" s="2">
        <v>1000</v>
      </c>
      <c r="C96" s="3">
        <v>100</v>
      </c>
      <c r="D96" s="48"/>
      <c r="E96" s="48"/>
      <c r="F96" s="48"/>
      <c r="G96" s="48"/>
      <c r="H96" s="70"/>
    </row>
    <row r="97" spans="2:8" ht="12.75" hidden="1">
      <c r="B97" s="2"/>
      <c r="C97" s="3"/>
      <c r="D97" s="48"/>
      <c r="E97" s="48"/>
      <c r="F97" s="48"/>
      <c r="G97" s="48"/>
      <c r="H97" s="70"/>
    </row>
    <row r="98" spans="2:8" ht="12.75" hidden="1">
      <c r="B98" s="2"/>
      <c r="C98" s="3"/>
      <c r="D98" s="48"/>
      <c r="E98" s="48"/>
      <c r="F98" s="48"/>
      <c r="G98" s="48"/>
      <c r="H98" s="70"/>
    </row>
    <row r="99" spans="2:8" ht="12.75" hidden="1">
      <c r="B99" s="2"/>
      <c r="C99" s="3"/>
      <c r="D99" s="48"/>
      <c r="E99" s="48"/>
      <c r="F99" s="48"/>
      <c r="G99" s="48"/>
      <c r="H99" s="70"/>
    </row>
    <row r="100" spans="2:8" ht="12.75" hidden="1">
      <c r="B100" s="2"/>
      <c r="C100" s="3"/>
      <c r="D100" s="48"/>
      <c r="E100" s="48"/>
      <c r="F100" s="48"/>
      <c r="G100" s="48"/>
      <c r="H100" s="70"/>
    </row>
    <row r="101" spans="2:8" ht="12.75" hidden="1">
      <c r="B101" s="2"/>
      <c r="C101" s="3"/>
      <c r="D101" s="48"/>
      <c r="E101" s="48"/>
      <c r="F101" s="48"/>
      <c r="G101" s="48"/>
      <c r="H101" s="70"/>
    </row>
    <row r="102" spans="2:8" ht="12.75" hidden="1">
      <c r="B102" s="2"/>
      <c r="C102" s="3"/>
      <c r="D102" s="48"/>
      <c r="E102" s="48"/>
      <c r="F102" s="48"/>
      <c r="G102" s="48"/>
      <c r="H102" s="75"/>
    </row>
    <row r="103" spans="2:7" ht="12.75" hidden="1">
      <c r="B103" s="2"/>
      <c r="C103" s="2"/>
      <c r="D103" s="48"/>
      <c r="F103" s="48"/>
      <c r="G103" s="48"/>
    </row>
    <row r="104" spans="2:7" ht="12.75" hidden="1">
      <c r="B104" s="2" t="s">
        <v>14</v>
      </c>
      <c r="C104" s="2"/>
      <c r="D104" s="48"/>
      <c r="F104" s="48"/>
      <c r="G104" s="48"/>
    </row>
    <row r="105" spans="2:7" ht="12.75" hidden="1">
      <c r="B105" s="2">
        <v>35</v>
      </c>
      <c r="C105" s="3">
        <v>51</v>
      </c>
      <c r="D105" s="48"/>
      <c r="F105" s="48"/>
      <c r="G105" s="48"/>
    </row>
    <row r="106" spans="2:7" ht="12.75" hidden="1">
      <c r="B106" s="2">
        <v>50</v>
      </c>
      <c r="C106" s="3">
        <v>72</v>
      </c>
      <c r="D106" s="48"/>
      <c r="F106" s="48"/>
      <c r="G106" s="48"/>
    </row>
    <row r="107" spans="2:7" ht="12.75" hidden="1">
      <c r="B107" s="2">
        <v>70</v>
      </c>
      <c r="C107" s="3">
        <v>86</v>
      </c>
      <c r="D107" s="48"/>
      <c r="F107" s="48"/>
      <c r="G107" s="48"/>
    </row>
    <row r="108" spans="2:7" ht="12.75" hidden="1">
      <c r="B108" s="2">
        <v>100</v>
      </c>
      <c r="C108" s="3">
        <v>95</v>
      </c>
      <c r="D108" s="48"/>
      <c r="F108" s="48"/>
      <c r="G108" s="48"/>
    </row>
    <row r="109" spans="2:7" ht="12.75" hidden="1">
      <c r="B109" s="2">
        <v>150</v>
      </c>
      <c r="C109" s="3">
        <v>103</v>
      </c>
      <c r="D109" s="48"/>
      <c r="F109" s="48"/>
      <c r="G109" s="48"/>
    </row>
    <row r="110" spans="2:7" ht="12.75" hidden="1">
      <c r="B110" s="2">
        <v>250</v>
      </c>
      <c r="C110" s="3">
        <v>118</v>
      </c>
      <c r="D110" s="48"/>
      <c r="E110" s="48"/>
      <c r="F110" s="48"/>
      <c r="G110" s="48"/>
    </row>
    <row r="111" spans="2:7" ht="12.75" hidden="1">
      <c r="B111" s="2">
        <v>400</v>
      </c>
      <c r="C111" s="3">
        <v>128</v>
      </c>
      <c r="D111" s="48"/>
      <c r="E111" s="48"/>
      <c r="F111" s="48"/>
      <c r="G111" s="48"/>
    </row>
    <row r="112" spans="2:7" ht="12.75" hidden="1">
      <c r="B112" s="3">
        <v>600</v>
      </c>
      <c r="C112" s="3">
        <v>150</v>
      </c>
      <c r="D112" s="48"/>
      <c r="E112" s="48"/>
      <c r="F112" s="48"/>
      <c r="G112" s="48"/>
    </row>
    <row r="113" spans="2:7" ht="12.75" hidden="1">
      <c r="B113" s="3"/>
      <c r="C113" s="3"/>
      <c r="D113" s="48"/>
      <c r="E113" s="48"/>
      <c r="F113" s="48"/>
      <c r="G113" s="48"/>
    </row>
    <row r="114" spans="2:7" ht="12.75" hidden="1">
      <c r="B114" s="3"/>
      <c r="C114" s="3"/>
      <c r="D114" s="48"/>
      <c r="E114" s="48"/>
      <c r="F114" s="48"/>
      <c r="G114" s="48"/>
    </row>
    <row r="115" spans="2:7" ht="12.75" hidden="1">
      <c r="B115" s="3"/>
      <c r="C115" s="3"/>
      <c r="D115" s="48"/>
      <c r="E115" s="48"/>
      <c r="F115" s="48"/>
      <c r="G115" s="48"/>
    </row>
    <row r="116" spans="2:7" ht="12.75" hidden="1">
      <c r="B116" s="2"/>
      <c r="C116" s="2"/>
      <c r="D116" s="48"/>
      <c r="E116" s="48"/>
      <c r="F116" s="48"/>
      <c r="G116" s="48"/>
    </row>
    <row r="117" spans="2:7" ht="12.75" hidden="1">
      <c r="B117" s="2" t="s">
        <v>13</v>
      </c>
      <c r="C117" s="2"/>
      <c r="D117" s="48"/>
      <c r="E117" s="48"/>
      <c r="F117" s="48"/>
      <c r="G117" s="48"/>
    </row>
    <row r="118" spans="2:7" ht="12.75" hidden="1">
      <c r="B118" s="2">
        <v>18</v>
      </c>
      <c r="C118" s="3">
        <v>100</v>
      </c>
      <c r="D118" s="48"/>
      <c r="E118" s="48"/>
      <c r="F118" s="48"/>
      <c r="G118" s="48"/>
    </row>
    <row r="119" spans="2:7" ht="12.75" hidden="1">
      <c r="B119" s="2">
        <v>35</v>
      </c>
      <c r="C119" s="3">
        <v>129</v>
      </c>
      <c r="D119" s="48"/>
      <c r="E119" s="48"/>
      <c r="F119" s="48"/>
      <c r="G119" s="48"/>
    </row>
    <row r="120" spans="2:7" ht="12.75" hidden="1">
      <c r="B120" s="2">
        <v>55</v>
      </c>
      <c r="C120" s="3">
        <v>134</v>
      </c>
      <c r="D120" s="48"/>
      <c r="E120" s="48"/>
      <c r="F120" s="48"/>
      <c r="G120" s="48"/>
    </row>
    <row r="121" spans="2:7" ht="12.75" hidden="1">
      <c r="B121" s="2">
        <v>90</v>
      </c>
      <c r="C121" s="3">
        <v>144</v>
      </c>
      <c r="D121" s="48"/>
      <c r="E121" s="48"/>
      <c r="F121" s="48"/>
      <c r="G121" s="48"/>
    </row>
    <row r="122" spans="2:4" ht="12.75" hidden="1">
      <c r="B122" s="2">
        <v>135</v>
      </c>
      <c r="C122" s="3">
        <v>159</v>
      </c>
      <c r="D122" s="25"/>
    </row>
    <row r="123" spans="2:4" ht="12.75" hidden="1">
      <c r="B123" s="2">
        <v>180</v>
      </c>
      <c r="C123" s="3">
        <v>183</v>
      </c>
      <c r="D123" s="25"/>
    </row>
    <row r="124" spans="2:4" ht="12.75" hidden="1">
      <c r="B124" s="2"/>
      <c r="C124" s="3"/>
      <c r="D124" s="25"/>
    </row>
    <row r="125" spans="2:4" ht="12.75" hidden="1">
      <c r="B125" s="2"/>
      <c r="C125" s="3"/>
      <c r="D125" s="25"/>
    </row>
    <row r="126" spans="2:4" ht="12.75" hidden="1">
      <c r="B126" s="2"/>
      <c r="C126" s="3"/>
      <c r="D126" s="25"/>
    </row>
    <row r="127" spans="2:4" ht="12.75" hidden="1">
      <c r="B127" s="2"/>
      <c r="C127" s="3"/>
      <c r="D127" s="25"/>
    </row>
    <row r="128" spans="2:4" ht="12.75" hidden="1">
      <c r="B128" s="2"/>
      <c r="C128" s="3"/>
      <c r="D128" s="25"/>
    </row>
    <row r="129" spans="2:4" ht="12.75" hidden="1">
      <c r="B129" s="2"/>
      <c r="C129" s="2"/>
      <c r="D129" s="25"/>
    </row>
    <row r="130" spans="2:4" ht="12.75" hidden="1">
      <c r="B130" s="2" t="s">
        <v>10</v>
      </c>
      <c r="C130" s="2"/>
      <c r="D130" s="25"/>
    </row>
    <row r="131" spans="2:4" ht="12.75" hidden="1">
      <c r="B131" s="2">
        <v>40</v>
      </c>
      <c r="C131" s="3">
        <v>66</v>
      </c>
      <c r="D131" s="25"/>
    </row>
    <row r="132" spans="2:4" ht="12.75" hidden="1">
      <c r="B132" s="2">
        <v>52</v>
      </c>
      <c r="C132" s="3">
        <v>75</v>
      </c>
      <c r="D132" s="25"/>
    </row>
    <row r="133" spans="2:4" ht="12.75" hidden="1">
      <c r="B133" s="2">
        <v>55</v>
      </c>
      <c r="C133" s="3">
        <v>75</v>
      </c>
      <c r="D133" s="25"/>
    </row>
    <row r="134" spans="2:4" ht="12.75" hidden="1">
      <c r="B134" s="2">
        <v>58</v>
      </c>
      <c r="C134" s="3">
        <v>49</v>
      </c>
      <c r="D134" s="25"/>
    </row>
    <row r="135" spans="2:4" ht="12.75" hidden="1">
      <c r="B135" s="2">
        <v>60</v>
      </c>
      <c r="C135" s="3">
        <v>88</v>
      </c>
      <c r="D135" s="25"/>
    </row>
    <row r="136" spans="2:4" ht="12.75" hidden="1">
      <c r="B136" s="2">
        <v>75</v>
      </c>
      <c r="C136" s="3">
        <v>80</v>
      </c>
      <c r="D136" s="25"/>
    </row>
    <row r="137" spans="2:4" ht="12.75" hidden="1">
      <c r="B137" s="2"/>
      <c r="C137" s="3"/>
      <c r="D137" s="25"/>
    </row>
    <row r="138" spans="2:4" ht="12.75" hidden="1">
      <c r="B138" s="2"/>
      <c r="C138" s="3"/>
      <c r="D138" s="25"/>
    </row>
    <row r="139" spans="2:4" ht="12.75" hidden="1">
      <c r="B139" s="2"/>
      <c r="C139" s="3"/>
      <c r="D139" s="25"/>
    </row>
    <row r="140" spans="2:4" ht="12.75" hidden="1">
      <c r="B140" s="2"/>
      <c r="C140" s="3"/>
      <c r="D140" s="25"/>
    </row>
    <row r="141" spans="2:4" ht="12.75" hidden="1">
      <c r="B141" s="2"/>
      <c r="C141" s="3"/>
      <c r="D141" s="25"/>
    </row>
    <row r="142" spans="2:4" ht="12.75" hidden="1">
      <c r="B142" s="2"/>
      <c r="C142" s="2"/>
      <c r="D142" s="25"/>
    </row>
    <row r="143" spans="2:4" ht="12.75" hidden="1">
      <c r="B143" s="2" t="s">
        <v>7</v>
      </c>
      <c r="C143" s="2"/>
      <c r="D143" s="25"/>
    </row>
    <row r="144" spans="2:4" ht="12.75" hidden="1">
      <c r="B144" s="2">
        <v>18</v>
      </c>
      <c r="C144" s="3">
        <v>75</v>
      </c>
      <c r="D144" s="25"/>
    </row>
    <row r="145" spans="2:4" ht="12.75" hidden="1">
      <c r="B145" s="2">
        <v>36</v>
      </c>
      <c r="C145" s="3">
        <v>93</v>
      </c>
      <c r="D145" s="25"/>
    </row>
    <row r="146" spans="2:4" ht="12.75" hidden="1">
      <c r="B146" s="2">
        <v>58</v>
      </c>
      <c r="C146" s="3">
        <v>90</v>
      </c>
      <c r="D146" s="25"/>
    </row>
    <row r="147" spans="2:4" ht="12.75" hidden="1">
      <c r="B147" s="2">
        <v>70</v>
      </c>
      <c r="C147" s="3">
        <v>86</v>
      </c>
      <c r="D147" s="25"/>
    </row>
    <row r="148" spans="2:4" ht="12.75" hidden="1">
      <c r="B148" s="2"/>
      <c r="C148" s="3"/>
      <c r="D148" s="25"/>
    </row>
    <row r="149" spans="2:4" ht="12.75" hidden="1">
      <c r="B149" s="2"/>
      <c r="C149" s="3"/>
      <c r="D149" s="25"/>
    </row>
    <row r="150" spans="2:4" ht="12.75" hidden="1">
      <c r="B150" s="2"/>
      <c r="C150" s="3"/>
      <c r="D150" s="25"/>
    </row>
    <row r="151" spans="2:4" ht="12.75" hidden="1">
      <c r="B151" s="2"/>
      <c r="C151" s="3"/>
      <c r="D151" s="25"/>
    </row>
    <row r="152" spans="2:4" ht="12.75" hidden="1">
      <c r="B152" s="2"/>
      <c r="C152" s="3"/>
      <c r="D152" s="25"/>
    </row>
    <row r="153" spans="2:4" ht="12.75" hidden="1">
      <c r="B153" s="2"/>
      <c r="C153" s="3"/>
      <c r="D153" s="25"/>
    </row>
    <row r="154" spans="2:4" ht="12.75" hidden="1">
      <c r="B154" s="2"/>
      <c r="C154" s="3"/>
      <c r="D154" s="25"/>
    </row>
    <row r="155" spans="2:4" ht="12.75" hidden="1">
      <c r="B155" s="2"/>
      <c r="C155" s="2"/>
      <c r="D155" s="25"/>
    </row>
    <row r="156" spans="2:4" ht="12.75" hidden="1">
      <c r="B156" s="2" t="s">
        <v>8</v>
      </c>
      <c r="C156" s="2"/>
      <c r="D156" s="25"/>
    </row>
    <row r="157" spans="2:4" ht="12.75" hidden="1">
      <c r="B157" s="2">
        <v>14</v>
      </c>
      <c r="C157" s="3">
        <v>96</v>
      </c>
      <c r="D157" s="25"/>
    </row>
    <row r="158" spans="2:4" ht="12.75" hidden="1">
      <c r="B158" s="2">
        <v>21</v>
      </c>
      <c r="C158" s="3">
        <v>100</v>
      </c>
      <c r="D158" s="25"/>
    </row>
    <row r="159" spans="2:4" ht="12.75" hidden="1">
      <c r="B159" s="2">
        <v>28</v>
      </c>
      <c r="C159" s="3">
        <v>104</v>
      </c>
      <c r="D159" s="25"/>
    </row>
    <row r="160" spans="2:4" ht="12.75" hidden="1">
      <c r="B160" s="2">
        <v>35</v>
      </c>
      <c r="C160" s="3">
        <v>104</v>
      </c>
      <c r="D160" s="25"/>
    </row>
    <row r="161" spans="2:4" ht="12.75" hidden="1">
      <c r="B161" s="2"/>
      <c r="C161" s="3"/>
      <c r="D161" s="25"/>
    </row>
    <row r="162" spans="2:4" ht="12.75" hidden="1">
      <c r="B162" s="2"/>
      <c r="C162" s="3"/>
      <c r="D162" s="25"/>
    </row>
    <row r="163" spans="2:4" ht="12.75" hidden="1">
      <c r="B163" s="2"/>
      <c r="C163" s="3"/>
      <c r="D163" s="25"/>
    </row>
    <row r="164" spans="2:4" ht="12.75" hidden="1">
      <c r="B164" s="2"/>
      <c r="C164" s="3"/>
      <c r="D164" s="25"/>
    </row>
    <row r="165" spans="2:4" ht="12.75" hidden="1">
      <c r="B165" s="2"/>
      <c r="C165" s="3"/>
      <c r="D165" s="25"/>
    </row>
    <row r="166" spans="2:4" ht="12.75" hidden="1">
      <c r="B166" s="2"/>
      <c r="C166" s="3"/>
      <c r="D166" s="25"/>
    </row>
    <row r="167" spans="2:4" ht="12.75" hidden="1">
      <c r="B167" s="2"/>
      <c r="C167" s="3"/>
      <c r="D167" s="25"/>
    </row>
    <row r="168" spans="2:4" ht="12.75" hidden="1">
      <c r="B168" s="2"/>
      <c r="C168" s="2"/>
      <c r="D168" s="25"/>
    </row>
    <row r="169" spans="2:4" ht="12.75" hidden="1">
      <c r="B169" s="2" t="s">
        <v>9</v>
      </c>
      <c r="C169" s="2"/>
      <c r="D169" s="25"/>
    </row>
    <row r="170" spans="2:4" ht="12.75" hidden="1">
      <c r="B170" s="2">
        <v>24</v>
      </c>
      <c r="C170" s="3">
        <v>83</v>
      </c>
      <c r="D170" s="25"/>
    </row>
    <row r="171" spans="2:4" ht="12.75" hidden="1">
      <c r="B171" s="2">
        <v>39</v>
      </c>
      <c r="C171" s="3">
        <v>90</v>
      </c>
      <c r="D171" s="25"/>
    </row>
    <row r="172" spans="2:4" ht="12.75" hidden="1">
      <c r="B172" s="2">
        <v>49</v>
      </c>
      <c r="C172" s="3">
        <v>100</v>
      </c>
      <c r="D172" s="25"/>
    </row>
    <row r="173" spans="2:4" ht="12.75" hidden="1">
      <c r="B173" s="2">
        <v>54</v>
      </c>
      <c r="C173" s="3">
        <v>93</v>
      </c>
      <c r="D173" s="25"/>
    </row>
    <row r="174" spans="2:4" ht="12.75" hidden="1">
      <c r="B174" s="2"/>
      <c r="C174" s="3"/>
      <c r="D174" s="25"/>
    </row>
    <row r="175" spans="2:4" ht="12.75" hidden="1">
      <c r="B175" s="2"/>
      <c r="C175" s="3"/>
      <c r="D175" s="25"/>
    </row>
    <row r="176" spans="2:4" ht="12.75" hidden="1">
      <c r="B176" s="2"/>
      <c r="C176" s="3"/>
      <c r="D176" s="25"/>
    </row>
    <row r="177" spans="2:4" ht="12.75" hidden="1">
      <c r="B177" s="2"/>
      <c r="C177" s="3"/>
      <c r="D177" s="25"/>
    </row>
    <row r="178" spans="2:4" ht="12.75" hidden="1">
      <c r="B178" s="2"/>
      <c r="C178" s="3"/>
      <c r="D178" s="25"/>
    </row>
    <row r="179" spans="2:4" ht="12.75" hidden="1">
      <c r="B179" s="2"/>
      <c r="C179" s="3"/>
      <c r="D179" s="25"/>
    </row>
    <row r="180" spans="2:4" ht="12.75" hidden="1">
      <c r="B180" s="2"/>
      <c r="C180" s="3"/>
      <c r="D180" s="25"/>
    </row>
    <row r="181" spans="2:4" ht="12.75" hidden="1">
      <c r="B181" s="2"/>
      <c r="C181" s="2"/>
      <c r="D181" s="25"/>
    </row>
    <row r="182" spans="2:4" ht="12.75" hidden="1">
      <c r="B182" s="2" t="s">
        <v>16</v>
      </c>
      <c r="C182" s="2"/>
      <c r="D182" s="25"/>
    </row>
    <row r="183" spans="2:4" ht="12.75" hidden="1">
      <c r="B183" s="2">
        <v>5</v>
      </c>
      <c r="C183" s="3">
        <v>50</v>
      </c>
      <c r="D183" s="25"/>
    </row>
    <row r="184" spans="2:4" ht="12.75" hidden="1">
      <c r="B184" s="2">
        <v>7</v>
      </c>
      <c r="C184" s="3">
        <v>60</v>
      </c>
      <c r="D184" s="25"/>
    </row>
    <row r="185" spans="2:4" ht="12.75" hidden="1">
      <c r="B185" s="2">
        <v>9</v>
      </c>
      <c r="C185" s="3">
        <v>54</v>
      </c>
      <c r="D185" s="25"/>
    </row>
    <row r="186" spans="2:4" ht="12.75" hidden="1">
      <c r="B186" s="2">
        <v>11</v>
      </c>
      <c r="C186" s="3">
        <v>54</v>
      </c>
      <c r="D186" s="25"/>
    </row>
    <row r="187" spans="2:4" ht="12.75" hidden="1">
      <c r="B187" s="2">
        <v>15</v>
      </c>
      <c r="C187" s="3">
        <v>60</v>
      </c>
      <c r="D187" s="25"/>
    </row>
    <row r="188" spans="2:4" ht="12.75" hidden="1">
      <c r="B188" s="2">
        <v>18</v>
      </c>
      <c r="C188" s="3">
        <v>60</v>
      </c>
      <c r="D188" s="25"/>
    </row>
    <row r="189" spans="2:4" ht="12.75" hidden="1">
      <c r="B189" s="2">
        <v>20</v>
      </c>
      <c r="C189" s="3">
        <v>60</v>
      </c>
      <c r="D189" s="25"/>
    </row>
    <row r="190" spans="2:4" ht="12.75" hidden="1">
      <c r="B190" s="2">
        <v>26</v>
      </c>
      <c r="C190" s="3">
        <v>69</v>
      </c>
      <c r="D190" s="25"/>
    </row>
    <row r="191" spans="2:4" ht="12.75" hidden="1">
      <c r="B191" s="2">
        <v>32</v>
      </c>
      <c r="C191" s="3">
        <v>75</v>
      </c>
      <c r="D191" s="25"/>
    </row>
    <row r="192" spans="2:4" ht="12.75" hidden="1">
      <c r="B192" s="2">
        <v>42</v>
      </c>
      <c r="C192" s="3">
        <v>76</v>
      </c>
      <c r="D192" s="25"/>
    </row>
    <row r="193" spans="2:4" ht="12.75" hidden="1">
      <c r="B193" s="2"/>
      <c r="C193" s="2"/>
      <c r="D193" s="25"/>
    </row>
    <row r="194" spans="2:4" ht="12.75" hidden="1">
      <c r="B194" s="25"/>
      <c r="C194" s="25"/>
      <c r="D194" s="25"/>
    </row>
    <row r="195" spans="2:4" ht="12.75" hidden="1">
      <c r="B195" s="25"/>
      <c r="C195" s="25"/>
      <c r="D195" s="25"/>
    </row>
    <row r="196" spans="2:4" ht="12.75" hidden="1">
      <c r="B196" s="25"/>
      <c r="C196" s="25"/>
      <c r="D196" s="25"/>
    </row>
    <row r="197" spans="2:4" ht="12.75" hidden="1">
      <c r="B197" s="25"/>
      <c r="C197" s="25"/>
      <c r="D197" s="25"/>
    </row>
    <row r="198" spans="2:4" ht="12.75" hidden="1">
      <c r="B198" s="25"/>
      <c r="C198" s="25"/>
      <c r="D198" s="25"/>
    </row>
    <row r="199" spans="2:4" ht="12.75" hidden="1">
      <c r="B199" s="25"/>
      <c r="C199" s="25"/>
      <c r="D199" s="25"/>
    </row>
    <row r="200" spans="2:4" ht="12.75" hidden="1">
      <c r="B200" s="25"/>
      <c r="C200" s="25"/>
      <c r="D200" s="25"/>
    </row>
    <row r="201" spans="2:4" ht="12.75" hidden="1">
      <c r="B201" s="25"/>
      <c r="C201" s="25"/>
      <c r="D201" s="25"/>
    </row>
    <row r="202" spans="2:4" ht="12.75" hidden="1">
      <c r="B202" s="25"/>
      <c r="C202" s="25"/>
      <c r="D202" s="25"/>
    </row>
    <row r="203" spans="2:4" ht="12.75" hidden="1">
      <c r="B203" s="25"/>
      <c r="C203" s="25"/>
      <c r="D203" s="25"/>
    </row>
    <row r="204" spans="2:4" ht="12.75" hidden="1">
      <c r="B204" s="25"/>
      <c r="C204" s="25"/>
      <c r="D204" s="25"/>
    </row>
    <row r="205" spans="2:4" ht="12.75" hidden="1">
      <c r="B205" s="25"/>
      <c r="C205" s="25"/>
      <c r="D205" s="25"/>
    </row>
    <row r="206" spans="2:4" ht="12.75" hidden="1">
      <c r="B206" s="25"/>
      <c r="C206" s="25"/>
      <c r="D206" s="25"/>
    </row>
    <row r="207" spans="2:4" ht="12.75" hidden="1">
      <c r="B207" s="25"/>
      <c r="C207" s="25"/>
      <c r="D207" s="25"/>
    </row>
    <row r="208" spans="2:4" ht="12.75" hidden="1">
      <c r="B208" s="25"/>
      <c r="C208" s="25"/>
      <c r="D208" s="25"/>
    </row>
    <row r="209" spans="2:4" ht="12.75" hidden="1">
      <c r="B209" s="25"/>
      <c r="C209" s="25"/>
      <c r="D209" s="25"/>
    </row>
    <row r="210" spans="2:4" ht="12.75" hidden="1">
      <c r="B210" s="25"/>
      <c r="C210" s="25"/>
      <c r="D210" s="25"/>
    </row>
    <row r="211" spans="2:4" ht="12.75" hidden="1">
      <c r="B211" s="25"/>
      <c r="C211" s="25"/>
      <c r="D211" s="25"/>
    </row>
    <row r="212" spans="2:4" ht="12.75" hidden="1">
      <c r="B212" s="25"/>
      <c r="C212" s="25"/>
      <c r="D212" s="25"/>
    </row>
    <row r="213" spans="2:4" ht="12.75" hidden="1">
      <c r="B213" s="25"/>
      <c r="C213" s="25"/>
      <c r="D213" s="25"/>
    </row>
    <row r="214" spans="2:4" ht="12.75" hidden="1">
      <c r="B214" s="25"/>
      <c r="C214" s="25"/>
      <c r="D214" s="25"/>
    </row>
    <row r="215" spans="2:4" ht="12.75" hidden="1">
      <c r="B215" s="25"/>
      <c r="C215" s="25"/>
      <c r="D215" s="25"/>
    </row>
    <row r="216" spans="2:4" ht="12.75" hidden="1">
      <c r="B216" s="25"/>
      <c r="C216" s="25"/>
      <c r="D216" s="25"/>
    </row>
    <row r="217" spans="2:4" ht="12.75" hidden="1">
      <c r="B217" s="25"/>
      <c r="C217" s="25"/>
      <c r="D217" s="25"/>
    </row>
    <row r="218" spans="2:4" ht="12.75" hidden="1">
      <c r="B218" s="25"/>
      <c r="C218" s="25"/>
      <c r="D218" s="25"/>
    </row>
    <row r="219" spans="2:4" ht="12.75" hidden="1">
      <c r="B219" s="25"/>
      <c r="C219" s="25"/>
      <c r="D219" s="25"/>
    </row>
    <row r="220" spans="2:4" ht="12.75" hidden="1">
      <c r="B220" s="25"/>
      <c r="C220" s="25"/>
      <c r="D220" s="25"/>
    </row>
    <row r="221" spans="2:4" ht="12.75" hidden="1">
      <c r="B221" s="25"/>
      <c r="C221" s="25"/>
      <c r="D221" s="25"/>
    </row>
    <row r="222" spans="2:4" ht="12.75" hidden="1">
      <c r="B222" s="25"/>
      <c r="C222" s="25"/>
      <c r="D222" s="25"/>
    </row>
    <row r="223" spans="2:4" ht="12.75" hidden="1">
      <c r="B223" s="25"/>
      <c r="C223" s="25"/>
      <c r="D223" s="25"/>
    </row>
    <row r="224" spans="2:4" ht="12.75" hidden="1">
      <c r="B224" s="25"/>
      <c r="C224" s="25"/>
      <c r="D224" s="25"/>
    </row>
    <row r="225" spans="2:4" ht="12.75" hidden="1">
      <c r="B225" s="25"/>
      <c r="C225" s="25"/>
      <c r="D225" s="25"/>
    </row>
    <row r="226" spans="2:4" ht="12.75" hidden="1">
      <c r="B226" s="25"/>
      <c r="C226" s="25"/>
      <c r="D226" s="25"/>
    </row>
    <row r="227" spans="2:4" ht="12.75" hidden="1">
      <c r="B227" s="25"/>
      <c r="C227" s="25"/>
      <c r="D227" s="25"/>
    </row>
    <row r="228" spans="2:4" ht="12.75" hidden="1">
      <c r="B228" s="25"/>
      <c r="C228" s="25"/>
      <c r="D228" s="25"/>
    </row>
    <row r="229" spans="2:4" ht="12.75" hidden="1">
      <c r="B229" s="25"/>
      <c r="C229" s="25"/>
      <c r="D229" s="25"/>
    </row>
    <row r="230" spans="2:4" ht="12.75" hidden="1">
      <c r="B230" s="25"/>
      <c r="C230" s="25"/>
      <c r="D230" s="25"/>
    </row>
    <row r="231" spans="2:4" ht="12.75" hidden="1">
      <c r="B231" s="25"/>
      <c r="C231" s="25"/>
      <c r="D231" s="25"/>
    </row>
    <row r="232" spans="2:4" ht="12.75" hidden="1">
      <c r="B232" s="25"/>
      <c r="C232" s="25"/>
      <c r="D232" s="25"/>
    </row>
    <row r="233" spans="2:4" ht="12.75" hidden="1">
      <c r="B233" s="25"/>
      <c r="C233" s="25"/>
      <c r="D233" s="25"/>
    </row>
    <row r="234" spans="2:4" ht="12.75" hidden="1">
      <c r="B234" s="25"/>
      <c r="C234" s="25"/>
      <c r="D234" s="25"/>
    </row>
    <row r="235" spans="2:4" ht="12.75" hidden="1">
      <c r="B235" s="25"/>
      <c r="C235" s="25"/>
      <c r="D235" s="25"/>
    </row>
    <row r="236" spans="2:4" ht="12.75" hidden="1">
      <c r="B236" s="25"/>
      <c r="C236" s="25"/>
      <c r="D236" s="25"/>
    </row>
    <row r="237" spans="2:4" ht="12.75" hidden="1">
      <c r="B237" s="25"/>
      <c r="C237" s="25"/>
      <c r="D237" s="25"/>
    </row>
    <row r="238" spans="2:4" ht="12.75" hidden="1">
      <c r="B238" s="25"/>
      <c r="C238" s="25"/>
      <c r="D238" s="25"/>
    </row>
    <row r="239" spans="2:4" ht="12.75" hidden="1">
      <c r="B239" s="25"/>
      <c r="C239" s="25"/>
      <c r="D239" s="25"/>
    </row>
    <row r="240" spans="2:4" ht="12.75" hidden="1">
      <c r="B240" s="25"/>
      <c r="C240" s="25"/>
      <c r="D240" s="25"/>
    </row>
    <row r="241" spans="2:4" ht="12.75" hidden="1">
      <c r="B241" s="25"/>
      <c r="C241" s="25"/>
      <c r="D241" s="25"/>
    </row>
    <row r="242" spans="2:4" ht="12.75" hidden="1">
      <c r="B242" s="25"/>
      <c r="C242" s="25"/>
      <c r="D242" s="25"/>
    </row>
    <row r="243" spans="2:4" ht="12.75" hidden="1">
      <c r="B243" s="25"/>
      <c r="C243" s="25"/>
      <c r="D243" s="25"/>
    </row>
    <row r="244" spans="2:4" ht="12.75" hidden="1">
      <c r="B244" s="25"/>
      <c r="C244" s="25"/>
      <c r="D244" s="25"/>
    </row>
    <row r="245" spans="2:4" ht="12.75" hidden="1">
      <c r="B245" s="25"/>
      <c r="C245" s="25"/>
      <c r="D245" s="25"/>
    </row>
    <row r="246" spans="2:4" ht="12.75" hidden="1">
      <c r="B246" s="25"/>
      <c r="C246" s="25"/>
      <c r="D246" s="25"/>
    </row>
    <row r="247" spans="2:4" ht="12.75" hidden="1">
      <c r="B247" s="25"/>
      <c r="C247" s="25"/>
      <c r="D247" s="25"/>
    </row>
    <row r="248" spans="2:4" ht="12.75" hidden="1">
      <c r="B248" s="25"/>
      <c r="C248" s="25"/>
      <c r="D248" s="25"/>
    </row>
    <row r="249" spans="2:4" ht="12.75" hidden="1">
      <c r="B249" s="25"/>
      <c r="C249" s="25"/>
      <c r="D249" s="25"/>
    </row>
    <row r="250" spans="2:4" ht="12.75" hidden="1">
      <c r="B250" s="25"/>
      <c r="C250" s="25"/>
      <c r="D250" s="25"/>
    </row>
    <row r="251" ht="12.75" hidden="1">
      <c r="B251" s="25"/>
    </row>
    <row r="252" ht="12.75" hidden="1">
      <c r="B252" s="25"/>
    </row>
    <row r="253" ht="12.75" hidden="1">
      <c r="B253" s="25"/>
    </row>
    <row r="254" ht="12.75" hidden="1">
      <c r="B254" s="25"/>
    </row>
    <row r="255" ht="12.75" hidden="1">
      <c r="B255" s="25"/>
    </row>
    <row r="256" ht="12.75" hidden="1">
      <c r="B256" s="25"/>
    </row>
    <row r="257" ht="12.75" hidden="1">
      <c r="B257" s="25"/>
    </row>
    <row r="258" ht="12.75" hidden="1">
      <c r="B258" s="25"/>
    </row>
    <row r="259" ht="12.75" hidden="1">
      <c r="B259" s="25"/>
    </row>
    <row r="260" ht="12.75" hidden="1">
      <c r="B260" s="25"/>
    </row>
    <row r="261" ht="12.75" hidden="1">
      <c r="B261" s="25"/>
    </row>
    <row r="262" ht="12.75" hidden="1">
      <c r="B262" s="25"/>
    </row>
    <row r="263" ht="12.75" hidden="1">
      <c r="B263" s="25"/>
    </row>
    <row r="264" ht="12.75" hidden="1">
      <c r="B264" s="25"/>
    </row>
    <row r="265" ht="12.75" hidden="1">
      <c r="B265" s="25"/>
    </row>
    <row r="266" ht="12.75" hidden="1">
      <c r="B266" s="25"/>
    </row>
    <row r="267" ht="12.75" hidden="1">
      <c r="B267" s="25"/>
    </row>
    <row r="268" ht="12.75" hidden="1">
      <c r="B268" s="25"/>
    </row>
    <row r="269" ht="12.75" hidden="1">
      <c r="B269" s="25"/>
    </row>
    <row r="270" ht="12.75" hidden="1">
      <c r="B270" s="25"/>
    </row>
    <row r="271" ht="12.75" hidden="1">
      <c r="B271" s="25"/>
    </row>
    <row r="272" ht="12.75"/>
    <row r="273" ht="12.75"/>
    <row r="274" ht="12.75"/>
    <row r="275" ht="12.75"/>
    <row r="276" ht="12.75"/>
  </sheetData>
  <sheetProtection password="C44A" sheet="1" objects="1" scenarios="1" selectLockedCells="1"/>
  <mergeCells count="2">
    <mergeCell ref="B22:C22"/>
    <mergeCell ref="B23:C23"/>
  </mergeCells>
  <printOptions/>
  <pageMargins left="0.75" right="0.75" top="1" bottom="1" header="0.5" footer="0.5"/>
  <pageSetup fitToHeight="1" fitToWidth="1" orientation="landscape"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Ecosense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Brown</dc:creator>
  <cp:keywords/>
  <dc:description/>
  <cp:lastModifiedBy>Greg Brown</cp:lastModifiedBy>
  <cp:lastPrinted>2008-02-18T03:32:08Z</cp:lastPrinted>
  <dcterms:created xsi:type="dcterms:W3CDTF">1999-05-26T03:27:25Z</dcterms:created>
  <dcterms:modified xsi:type="dcterms:W3CDTF">2008-02-19T20:08:44Z</dcterms:modified>
  <cp:category/>
  <cp:version/>
  <cp:contentType/>
  <cp:contentStatus/>
</cp:coreProperties>
</file>